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009" documentId="120_S{2AC9BD13-BADA-5192-A53E-5A8FF88502F6}" xr6:coauthVersionLast="47" xr6:coauthVersionMax="47" xr10:uidLastSave="{D6B98C06-5412-41CC-B33D-CC7A4617AC21}"/>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5" l="1"/>
  <c r="G42" i="5"/>
  <c r="I42" i="5"/>
  <c r="J42" i="5"/>
  <c r="L42" i="5"/>
  <c r="J6" i="4"/>
  <c r="L7" i="5"/>
  <c r="L8" i="5"/>
  <c r="J7" i="5"/>
  <c r="J8" i="5"/>
  <c r="I7" i="5"/>
  <c r="I8" i="5"/>
  <c r="G7" i="5"/>
  <c r="G8" i="5"/>
  <c r="B7" i="5"/>
  <c r="B8"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3" i="5"/>
  <c r="G43" i="5"/>
  <c r="I43" i="5"/>
  <c r="J43" i="5"/>
  <c r="L43"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G2" i="1"/>
  <c r="G5" i="5"/>
  <c r="B3" i="4"/>
  <c r="G3" i="4"/>
  <c r="I3" i="4"/>
  <c r="J3" i="4"/>
  <c r="L3" i="4"/>
  <c r="B4" i="4"/>
  <c r="G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alcChain>
</file>

<file path=xl/sharedStrings.xml><?xml version="1.0" encoding="utf-8"?>
<sst xmlns="http://schemas.openxmlformats.org/spreadsheetml/2006/main" count="181566" uniqueCount="39159">
  <si>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</si>
  <si>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</si>
  <si>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</si>
  <si>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</si>
  <si>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</si>
  <si>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</si>
  <si>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</si>
  <si>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</si>
  <si>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</si>
  <si>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</si>
  <si>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</si>
  <si>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</si>
  <si>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</si>
  <si>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</si>
  <si>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</si>
  <si>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</si>
  <si>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</si>
  <si>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</si>
  <si>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</si>
  <si>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</si>
  <si>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</si>
  <si>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</si>
  <si>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</si>
  <si>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</si>
  <si>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</si>
  <si>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</si>
  <si>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</si>
  <si>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</si>
  <si>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</si>
  <si>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</si>
  <si>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</si>
  <si>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</si>
  <si>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</si>
  <si>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</si>
  <si>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</si>
  <si>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</si>
  <si>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</si>
  <si>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</si>
  <si>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</si>
  <si>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</si>
  <si>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</si>
  <si>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</si>
  <si>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</si>
  <si>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</si>
  <si>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</si>
  <si>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</si>
  <si>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</si>
  <si>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</si>
  <si>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</si>
  <si>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</si>
  <si>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</si>
  <si>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</si>
  <si>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</si>
  <si>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</si>
  <si>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</si>
  <si>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</si>
  <si>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</si>
  <si>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</si>
  <si>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</si>
  <si>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</si>
  <si>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</si>
  <si>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</si>
  <si>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</si>
  <si>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</si>
  <si>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</si>
  <si>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</si>
  <si>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</si>
  <si>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</si>
  <si>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</si>
  <si>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</si>
  <si>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</si>
  <si>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</si>
  <si>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</si>
  <si>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</si>
  <si>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</si>
  <si>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</si>
  <si>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</si>
  <si>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</si>
  <si>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</si>
  <si>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</si>
  <si>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</si>
  <si>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</si>
  <si>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</si>
  <si>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</si>
  <si>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</si>
  <si>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</si>
  <si>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</si>
  <si>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</si>
  <si>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</si>
  <si>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</si>
  <si>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</si>
  <si>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</si>
  <si>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</si>
  <si>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</si>
  <si>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</si>
  <si>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</si>
  <si>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</si>
  <si>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</si>
  <si>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</si>
  <si>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</si>
  <si>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</si>
  <si>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</si>
  <si>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</si>
  <si>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</si>
  <si>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</si>
  <si>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</si>
  <si>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</si>
  <si>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</si>
  <si>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</si>
  <si>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</si>
  <si>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</si>
  <si>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</si>
  <si>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</si>
  <si>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</si>
  <si>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</si>
  <si>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</si>
  <si>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</si>
  <si>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</si>
  <si>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</si>
  <si>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</si>
  <si>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</si>
  <si>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</si>
  <si>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</si>
  <si>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</si>
  <si>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</si>
  <si>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</si>
  <si>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</si>
  <si>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</si>
  <si>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</si>
  <si>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</si>
  <si>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</si>
  <si>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</si>
  <si>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</si>
  <si>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</si>
  <si>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</si>
  <si>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</si>
  <si>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</si>
  <si>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</si>
  <si>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</si>
  <si>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</si>
  <si>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</si>
  <si>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</si>
  <si>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</si>
  <si>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</si>
  <si>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</si>
  <si>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</si>
  <si>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</si>
  <si>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</si>
  <si>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</si>
  <si>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</si>
  <si>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</si>
  <si>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</si>
  <si>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</si>
  <si>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</si>
  <si>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</si>
  <si>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</si>
  <si>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</si>
  <si>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</si>
  <si>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</si>
  <si>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</si>
  <si>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</si>
  <si>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</si>
  <si>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</si>
  <si>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</si>
  <si>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</si>
  <si>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</si>
  <si>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</si>
  <si>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</si>
  <si>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</si>
  <si>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</si>
  <si>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</si>
  <si>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</si>
  <si>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</si>
  <si>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</si>
  <si>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</si>
  <si>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</si>
  <si>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</si>
  <si>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</si>
  <si>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</si>
  <si>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</si>
  <si>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</si>
  <si>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</si>
  <si>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</si>
  <si>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</si>
  <si>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</si>
  <si>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</si>
  <si>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</si>
  <si>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</si>
  <si>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</si>
  <si>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</si>
  <si>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</si>
  <si>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</si>
  <si>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</si>
  <si>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</si>
  <si>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</si>
  <si>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</si>
  <si>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</si>
  <si>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</si>
  <si>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</si>
  <si>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</si>
  <si>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</si>
  <si>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</si>
  <si>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</si>
  <si>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</si>
  <si>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</si>
  <si>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</si>
  <si>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</si>
  <si>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</si>
  <si>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</si>
  <si>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</si>
  <si>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</si>
  <si>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</si>
  <si>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</si>
  <si>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</si>
  <si>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</si>
  <si>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</si>
  <si>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</si>
  <si>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</si>
  <si>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</si>
  <si>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</si>
  <si>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</si>
  <si>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</si>
  <si>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</si>
  <si>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</si>
  <si>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</si>
  <si>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</si>
  <si>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</si>
  <si>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</si>
  <si>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</si>
  <si>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</si>
  <si>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</si>
  <si>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</si>
  <si>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</si>
  <si>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</si>
  <si>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</si>
  <si>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</si>
  <si>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</si>
  <si>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</si>
  <si>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</si>
  <si>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</si>
  <si>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</si>
  <si>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</si>
  <si>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</si>
  <si>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</si>
  <si>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</si>
  <si>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</si>
  <si>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</si>
  <si>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</si>
  <si>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</si>
  <si>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</si>
  <si>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</si>
  <si>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</si>
  <si>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</si>
  <si>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</si>
  <si>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</si>
  <si>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</si>
  <si>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</si>
  <si>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</si>
  <si>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</si>
  <si>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</si>
  <si>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</si>
  <si>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</si>
  <si>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</si>
  <si>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</si>
  <si>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</si>
  <si>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</si>
  <si>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</si>
  <si>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</si>
  <si>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</si>
  <si>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</si>
  <si>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</si>
  <si>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</si>
  <si>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</si>
  <si>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</si>
  <si>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</si>
  <si>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</si>
  <si>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</si>
  <si>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</si>
  <si>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</si>
  <si>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</si>
  <si>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</si>
  <si>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</si>
  <si>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</si>
  <si>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</si>
  <si>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</si>
  <si>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</si>
  <si>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</si>
  <si>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</si>
  <si>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</si>
  <si>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</si>
  <si>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</si>
  <si>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</si>
  <si>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</si>
  <si>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</si>
  <si>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</si>
  <si>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</si>
  <si>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</si>
  <si>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</si>
  <si>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</si>
  <si>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</si>
  <si>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</si>
  <si>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</si>
  <si>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</si>
  <si>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</si>
  <si>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</si>
  <si>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</si>
  <si>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</si>
  <si>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</si>
  <si>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</si>
  <si>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</si>
  <si>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</si>
  <si>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</si>
  <si>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</si>
  <si>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</si>
  <si>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</si>
  <si>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</si>
  <si>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</si>
  <si>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</si>
  <si>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</si>
  <si>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</si>
  <si>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</si>
  <si>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</si>
  <si>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</si>
  <si>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</si>
  <si>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</si>
  <si>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</si>
  <si>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</si>
  <si>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</si>
  <si>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</si>
  <si>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</si>
  <si>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</si>
  <si>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</si>
  <si>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</si>
  <si>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</si>
  <si>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</si>
  <si>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</si>
  <si>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</si>
  <si>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</si>
  <si>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</si>
  <si>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</si>
  <si>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</si>
  <si>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</si>
  <si>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</si>
  <si>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</si>
  <si>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</si>
  <si>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</si>
  <si>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</si>
  <si>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</si>
  <si>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</si>
  <si>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</si>
  <si>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</si>
  <si>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</si>
  <si>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</si>
  <si>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</si>
  <si>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</si>
  <si>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</si>
  <si>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</si>
  <si>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</si>
  <si>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</si>
  <si>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</si>
  <si>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</si>
  <si>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</si>
  <si>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</si>
  <si>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</si>
  <si>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</si>
  <si>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</si>
  <si>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</si>
  <si>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</si>
  <si>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</si>
  <si>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</si>
  <si>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</si>
  <si>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</si>
  <si>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</si>
  <si>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</si>
  <si>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</si>
  <si>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</si>
  <si>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</si>
  <si>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</si>
  <si>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</si>
  <si>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</si>
  <si>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</si>
  <si>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</si>
  <si>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</si>
  <si>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</si>
  <si>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</si>
  <si>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</si>
  <si>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</si>
  <si>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</si>
  <si>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</si>
  <si>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</si>
  <si>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</si>
  <si>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</si>
  <si>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</si>
  <si>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</si>
  <si>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</si>
  <si>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</si>
  <si>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</si>
  <si>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</si>
  <si>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</si>
  <si>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</si>
  <si>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</si>
  <si>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</si>
  <si>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</si>
  <si>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</si>
  <si>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</si>
  <si>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</si>
  <si>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</si>
  <si>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</si>
  <si>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</si>
  <si>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</si>
  <si>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</si>
  <si>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</si>
  <si>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</si>
  <si>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</si>
  <si>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</si>
  <si>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</si>
  <si>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</si>
  <si>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</si>
  <si>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</si>
  <si>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</si>
  <si>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</si>
  <si>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</si>
  <si>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</si>
  <si>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</si>
  <si>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</si>
  <si>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</si>
  <si>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</si>
  <si>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</si>
  <si>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</si>
  <si>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</si>
  <si>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</si>
  <si>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</si>
  <si>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</si>
  <si>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</si>
  <si>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</si>
  <si>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</si>
  <si>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</si>
  <si>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</si>
  <si>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</si>
  <si>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</si>
  <si>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</si>
  <si>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</si>
  <si>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</si>
  <si>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</si>
  <si>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</si>
  <si>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</si>
  <si>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</si>
  <si>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</si>
  <si>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</si>
  <si>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</si>
  <si>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</si>
  <si>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</si>
  <si>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</si>
  <si>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</si>
  <si>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</si>
  <si>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</si>
  <si>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</si>
  <si>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</si>
  <si>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</si>
  <si>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</si>
  <si>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</si>
  <si>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</si>
  <si>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</si>
  <si>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</si>
  <si>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</si>
  <si>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</si>
  <si>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</si>
  <si>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</si>
  <si>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</si>
  <si>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</si>
  <si>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</si>
  <si>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</si>
  <si>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</si>
  <si>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</si>
  <si>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</si>
  <si>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</si>
  <si>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</si>
  <si>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</si>
  <si>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</si>
  <si>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</si>
  <si>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</si>
  <si>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</si>
  <si>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</si>
  <si>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</si>
  <si>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</si>
  <si>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</si>
  <si>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</si>
  <si>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</si>
  <si>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</si>
  <si>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</si>
  <si>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</si>
  <si>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</si>
  <si>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</si>
  <si>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</si>
  <si>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</si>
  <si>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</si>
  <si>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</si>
  <si>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</si>
  <si>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</si>
  <si>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</si>
  <si>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</si>
  <si>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</si>
  <si>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</si>
  <si>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</si>
  <si>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</si>
  <si>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</si>
  <si>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</si>
  <si>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</si>
  <si>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</si>
  <si>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</si>
  <si>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</si>
  <si>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</si>
  <si>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</si>
  <si>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</si>
  <si>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</si>
  <si>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</si>
  <si>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</si>
  <si>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</si>
  <si>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</si>
  <si>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</si>
  <si>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</si>
  <si>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</si>
  <si>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</si>
  <si>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</si>
  <si>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</si>
  <si>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</si>
  <si>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</si>
  <si>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</si>
  <si>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</si>
  <si>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</si>
  <si>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</si>
  <si>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</si>
  <si>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</si>
  <si>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</si>
  <si>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</si>
  <si>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</si>
  <si>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</si>
  <si>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</si>
  <si>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</si>
  <si>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</si>
  <si>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</si>
  <si>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</si>
  <si>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</si>
  <si>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</si>
  <si>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</si>
  <si>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</si>
  <si>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</si>
  <si>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</si>
  <si>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</si>
  <si>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</si>
  <si>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</si>
  <si>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</si>
  <si>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</si>
  <si>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</si>
  <si>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</si>
  <si>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</si>
  <si>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</si>
  <si>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</si>
  <si>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</si>
  <si>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</si>
  <si>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</si>
  <si>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</si>
  <si>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</si>
  <si>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</si>
  <si>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</si>
  <si>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</si>
  <si>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</si>
  <si>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</si>
  <si>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</si>
  <si>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</si>
  <si>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</si>
  <si>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</si>
  <si>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</si>
  <si>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</si>
  <si>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</si>
  <si>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</si>
  <si>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</si>
  <si>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</si>
  <si>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</si>
  <si>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</si>
  <si>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</si>
  <si>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</si>
  <si>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</si>
  <si>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</si>
  <si>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</si>
  <si>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</si>
  <si>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</si>
  <si>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</si>
  <si>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</si>
  <si>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</si>
  <si>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</si>
  <si>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</si>
  <si>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</si>
  <si>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</si>
  <si>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</si>
  <si>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</si>
  <si>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</si>
  <si>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</si>
  <si>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</si>
  <si>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</si>
  <si>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</si>
  <si>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</si>
  <si>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</si>
  <si>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</si>
  <si>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</si>
  <si>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</si>
  <si>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</si>
  <si>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</si>
  <si>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</si>
  <si>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</si>
  <si>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</si>
  <si>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</si>
  <si>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</si>
  <si>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</si>
  <si>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</si>
  <si>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</si>
  <si>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</si>
  <si>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</si>
  <si>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</si>
  <si>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</si>
  <si>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</si>
  <si>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</si>
  <si>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</si>
  <si>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</si>
  <si>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</si>
  <si>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</si>
  <si>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</si>
  <si>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</si>
  <si>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</si>
  <si>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</si>
  <si>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</si>
  <si>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</si>
  <si>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</si>
  <si>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</si>
  <si>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</si>
  <si>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</si>
  <si>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</si>
  <si>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</si>
  <si>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</si>
  <si>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</si>
  <si>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</si>
  <si>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</si>
  <si>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</si>
  <si>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</si>
  <si>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</si>
  <si>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</si>
  <si>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</si>
  <si>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</si>
  <si>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</si>
  <si>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</si>
  <si>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</si>
  <si>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</si>
  <si>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</si>
  <si>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</si>
  <si>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</si>
  <si>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</si>
  <si>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</si>
  <si>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</si>
  <si>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</si>
  <si>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</si>
  <si>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</si>
  <si>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</si>
  <si>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</si>
  <si>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</si>
  <si>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</si>
  <si>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</si>
  <si>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</si>
  <si>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</si>
  <si>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</si>
  <si>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</si>
  <si>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</si>
  <si>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</si>
  <si>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</si>
  <si>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</si>
  <si>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</si>
  <si>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</si>
  <si>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</si>
  <si>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</si>
  <si>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</si>
  <si>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</si>
  <si>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</si>
  <si>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</si>
  <si>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</si>
  <si>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</si>
  <si>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</si>
  <si>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</si>
  <si>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</si>
  <si>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</si>
  <si>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</si>
  <si>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</si>
  <si>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</si>
  <si>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</si>
  <si>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</si>
  <si>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</si>
  <si>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</si>
  <si>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</si>
  <si>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</si>
  <si>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</si>
  <si>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</si>
  <si>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</si>
  <si>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</si>
  <si>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</si>
  <si>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</si>
  <si>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</si>
  <si>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</si>
  <si>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</si>
  <si>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</si>
  <si>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</si>
  <si>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</si>
  <si>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</si>
  <si>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</si>
  <si>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</si>
  <si>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</si>
  <si>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</si>
  <si>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</si>
  <si>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</si>
  <si>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</si>
  <si>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</si>
  <si>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</si>
  <si>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</si>
  <si>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</si>
  <si>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</si>
  <si>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</si>
  <si>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</si>
  <si>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</si>
  <si>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</si>
  <si>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</si>
  <si>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</si>
  <si>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</si>
  <si>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</si>
  <si>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</si>
  <si>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</si>
  <si>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</si>
  <si>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</si>
  <si>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</si>
  <si>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</si>
  <si>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</si>
  <si>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</si>
  <si>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</si>
  <si>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</si>
  <si>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</si>
  <si>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</si>
  <si>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</si>
  <si>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</si>
  <si>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</si>
  <si>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</si>
  <si>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</si>
  <si>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</si>
  <si>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</si>
  <si>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</si>
  <si>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</si>
  <si>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</si>
  <si>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</si>
  <si>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</si>
  <si>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</si>
  <si>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</si>
  <si>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</si>
  <si>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</si>
  <si>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</si>
  <si>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</si>
  <si>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</si>
  <si>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</si>
  <si>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</si>
  <si>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</si>
  <si>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</si>
  <si>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</si>
  <si>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</si>
  <si>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</si>
  <si>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</si>
  <si>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</si>
  <si>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</si>
  <si>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</si>
  <si>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</si>
  <si>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</si>
  <si>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</si>
  <si>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</si>
  <si>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</si>
  <si>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</si>
  <si>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</si>
  <si>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</si>
  <si>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</si>
  <si>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</si>
  <si>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</si>
  <si>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</si>
  <si>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</si>
  <si>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</si>
  <si>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</si>
  <si>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</si>
  <si>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</si>
  <si>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</si>
  <si>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</si>
  <si>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</si>
  <si>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</si>
  <si>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</si>
  <si>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</si>
  <si>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</si>
  <si>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</si>
  <si>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</si>
  <si>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</si>
  <si>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</si>
  <si>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</si>
  <si>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</si>
  <si>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</si>
  <si>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</si>
  <si>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</si>
  <si>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</si>
  <si>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</si>
  <si>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</si>
  <si>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</si>
  <si>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</si>
  <si>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</si>
  <si>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</si>
  <si>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</si>
  <si>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</si>
  <si>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</si>
  <si>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</si>
  <si>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</si>
  <si>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</si>
  <si>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</si>
  <si>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</si>
  <si>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</si>
  <si>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</si>
  <si>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</si>
  <si>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</si>
  <si>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</si>
  <si>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</si>
  <si>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</si>
  <si>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</si>
  <si>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</si>
  <si>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</si>
  <si>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</si>
  <si>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</si>
  <si>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</si>
  <si>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</si>
  <si>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</si>
  <si>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</si>
  <si>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</si>
  <si>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</si>
  <si>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</si>
  <si>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</si>
  <si>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</si>
  <si>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</si>
  <si>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</si>
  <si>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</si>
  <si>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</si>
  <si>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</si>
  <si>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</si>
  <si>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</si>
  <si>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</si>
  <si>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</si>
  <si>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</si>
  <si>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</si>
  <si>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</si>
  <si>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</si>
  <si>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</si>
  <si>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</si>
  <si>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</si>
  <si>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</si>
  <si>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</si>
  <si>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</si>
  <si>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</si>
  <si>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</si>
  <si>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</si>
  <si>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</si>
  <si>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</si>
  <si>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</si>
  <si>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</si>
  <si>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</si>
  <si>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</si>
  <si>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</si>
  <si>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</si>
  <si>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</si>
  <si>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</si>
  <si>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</si>
  <si>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</si>
  <si>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</si>
  <si>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</si>
  <si>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</si>
  <si>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</si>
  <si>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</si>
  <si>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</si>
  <si>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</si>
  <si>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</si>
  <si>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</si>
  <si>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</si>
  <si>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</si>
  <si>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</si>
  <si>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</si>
  <si>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</si>
  <si>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</si>
  <si>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</si>
  <si>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</si>
  <si>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</si>
  <si>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</si>
  <si>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</si>
  <si>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</si>
  <si>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</si>
  <si>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</si>
  <si>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</si>
  <si>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</si>
  <si>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</si>
  <si>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</si>
  <si>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</si>
  <si>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</si>
  <si>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</si>
  <si>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</si>
  <si>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</si>
  <si>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</si>
  <si>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</si>
  <si>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</si>
  <si>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</si>
  <si>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</si>
  <si>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</si>
  <si>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</si>
  <si>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</si>
  <si>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</si>
  <si>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</si>
  <si>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</si>
  <si>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</si>
  <si>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</si>
  <si>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</si>
  <si>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</si>
  <si>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</si>
  <si>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</si>
  <si>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</si>
  <si>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</si>
  <si>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</si>
  <si>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</si>
  <si>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</si>
  <si>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</si>
  <si>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</si>
  <si>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</si>
  <si>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</si>
  <si>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</si>
  <si>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</si>
  <si>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</si>
  <si>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</si>
  <si>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</si>
  <si>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</si>
  <si>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</si>
  <si>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</si>
  <si>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</si>
  <si>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</si>
  <si>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</si>
  <si>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</si>
  <si>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</si>
  <si>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</si>
  <si>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</si>
  <si>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</si>
  <si>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</si>
  <si>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</si>
  <si>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</si>
  <si>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</si>
  <si>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</si>
  <si>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</si>
  <si>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</si>
  <si>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</si>
  <si>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</si>
  <si>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</si>
  <si>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</si>
  <si>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</si>
  <si>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</si>
  <si>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</si>
  <si>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</si>
  <si>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</si>
  <si>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</si>
  <si>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</si>
  <si>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</si>
  <si>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</si>
  <si>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</si>
  <si>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</si>
  <si>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</si>
  <si>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</si>
  <si>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</si>
  <si>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</si>
  <si>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</si>
  <si>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</si>
  <si>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</si>
  <si>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</si>
  <si>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</si>
  <si>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</si>
  <si>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</si>
  <si>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</si>
  <si>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</si>
  <si>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</si>
  <si>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</si>
  <si>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</si>
  <si>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</si>
  <si>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</si>
  <si>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</si>
  <si>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</si>
  <si>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</si>
  <si>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</si>
  <si>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</si>
  <si>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</si>
  <si>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</si>
  <si>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</si>
  <si>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</si>
  <si>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</si>
  <si>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</si>
  <si>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</si>
  <si>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</si>
  <si>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</si>
  <si>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</si>
  <si>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</si>
  <si>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</si>
  <si>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</si>
  <si>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</si>
  <si>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</si>
  <si>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</si>
  <si>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</si>
  <si>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</si>
  <si>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</si>
  <si>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</si>
  <si>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</si>
  <si>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</si>
  <si>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</si>
  <si>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</si>
  <si>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</si>
  <si>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</si>
  <si>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</si>
  <si>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</si>
  <si>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</si>
  <si>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</si>
  <si>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</si>
  <si>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</si>
  <si>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</si>
  <si>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</si>
  <si>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</si>
  <si>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</si>
  <si>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</si>
  <si>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</si>
  <si>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</si>
  <si>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</si>
  <si>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</si>
  <si>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</si>
  <si>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</si>
  <si>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</si>
  <si>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</si>
  <si>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</si>
  <si>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</si>
  <si>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</si>
  <si>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</si>
  <si>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</si>
  <si>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</si>
  <si>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</si>
  <si>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</si>
  <si>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</si>
  <si>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</si>
  <si>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</si>
  <si>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</si>
  <si>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</si>
  <si>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</si>
  <si>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</si>
  <si>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</si>
  <si>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</si>
  <si>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</si>
  <si>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</si>
  <si>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</si>
  <si>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</si>
  <si>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</si>
  <si>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</si>
  <si>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</si>
  <si>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</si>
  <si>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</si>
  <si>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</si>
  <si>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</si>
  <si>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</si>
  <si>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</si>
  <si>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</si>
  <si>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</si>
  <si>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</si>
  <si>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</si>
  <si>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</si>
  <si>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</si>
  <si>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</si>
  <si>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</si>
  <si>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</si>
  <si>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</si>
  <si>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</si>
  <si>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</si>
  <si>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</si>
  <si>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</si>
  <si>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</si>
  <si>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</si>
  <si>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</si>
  <si>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</si>
  <si>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</si>
  <si>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</si>
  <si>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</si>
  <si>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</si>
  <si>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</si>
  <si>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</si>
  <si>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</si>
  <si>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</si>
  <si>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</si>
  <si>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</si>
  <si>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</si>
  <si>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</si>
  <si>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</si>
  <si>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</si>
  <si>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</si>
  <si>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</si>
  <si>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</si>
  <si>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</si>
  <si>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</si>
  <si>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</si>
  <si>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</si>
  <si>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</si>
  <si>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</si>
  <si>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</si>
  <si>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</si>
  <si>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</si>
  <si>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</si>
  <si>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</si>
  <si>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</si>
  <si>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</si>
  <si>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</si>
  <si>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</si>
  <si>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</si>
  <si>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</si>
  <si>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</si>
  <si>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</si>
  <si>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</si>
  <si>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</si>
  <si>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</si>
  <si>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</si>
  <si>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</si>
  <si>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</si>
  <si>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</si>
  <si>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</si>
  <si>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</si>
  <si>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</si>
  <si>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</si>
  <si>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</si>
  <si>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</si>
  <si>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</si>
  <si>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</si>
  <si>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</si>
  <si>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</si>
  <si>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</si>
  <si>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</si>
  <si>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</si>
  <si>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</si>
  <si>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</si>
  <si>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</si>
  <si>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</si>
  <si>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</si>
  <si>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</si>
  <si>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</si>
  <si>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</si>
  <si>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</si>
  <si>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</si>
  <si>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</si>
  <si>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</si>
  <si>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</si>
  <si>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</si>
  <si>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</si>
  <si>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</si>
  <si>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</si>
  <si>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</si>
  <si>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</si>
  <si>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</si>
  <si>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</si>
  <si>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</si>
  <si>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</si>
  <si>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</si>
  <si>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</si>
  <si>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</si>
  <si>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</si>
  <si>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</si>
  <si>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</si>
  <si>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</si>
  <si>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</si>
  <si>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</si>
  <si>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</si>
  <si>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</si>
  <si>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</si>
  <si>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</si>
  <si>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</si>
  <si>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</si>
  <si>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</si>
  <si>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</si>
  <si>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</si>
  <si>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</si>
  <si>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</si>
  <si>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</si>
  <si>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</si>
  <si>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</si>
  <si>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</si>
  <si>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</si>
  <si>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</si>
  <si>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</si>
  <si>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</si>
  <si>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</si>
  <si>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</si>
  <si>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</si>
  <si>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</si>
  <si>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</si>
  <si>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</si>
  <si>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</si>
  <si>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</si>
  <si>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</si>
  <si>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</si>
  <si>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</si>
  <si>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</si>
  <si>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</si>
  <si>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</si>
  <si>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</si>
  <si>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</si>
  <si>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</si>
  <si>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</si>
  <si>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</si>
  <si>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</si>
  <si>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</si>
  <si>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</si>
  <si>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</si>
  <si>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</si>
  <si>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</si>
  <si>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</si>
  <si>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</si>
  <si>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</si>
  <si>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</si>
  <si>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</si>
  <si>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</si>
  <si>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</si>
  <si>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</si>
  <si>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</si>
  <si>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</si>
  <si>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</si>
  <si>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</si>
  <si>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</si>
  <si>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</si>
  <si>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</si>
  <si>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</si>
  <si>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</si>
  <si>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</si>
  <si>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</si>
  <si>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</si>
  <si>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</si>
  <si>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</si>
  <si>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</si>
  <si>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</si>
  <si>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</si>
  <si>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</si>
  <si>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</si>
  <si>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</si>
  <si>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</si>
  <si>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</si>
  <si>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</si>
  <si>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</si>
  <si>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</si>
  <si>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</si>
  <si>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</si>
  <si>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</si>
  <si>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</si>
  <si>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</si>
  <si>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</si>
  <si>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</si>
  <si>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</si>
  <si>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</si>
  <si>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</si>
  <si>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</si>
  <si>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</si>
  <si>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</si>
  <si>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</si>
  <si>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</si>
  <si>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</si>
  <si>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</si>
  <si>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</si>
  <si>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</si>
  <si>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</si>
  <si>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</si>
  <si>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</si>
  <si>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</si>
  <si>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</si>
  <si>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</si>
  <si>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</si>
  <si>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</si>
  <si>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</si>
  <si>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</si>
  <si>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</si>
  <si>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</si>
  <si>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</si>
  <si>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</si>
  <si>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</si>
  <si>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</si>
  <si>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</si>
  <si>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</si>
  <si>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</si>
  <si>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</si>
  <si>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</si>
  <si>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</si>
  <si>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</si>
  <si>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</si>
  <si>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</si>
  <si>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</si>
  <si>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</si>
  <si>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</si>
  <si>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</si>
  <si>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</si>
  <si>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</si>
  <si>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</si>
  <si>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</si>
  <si>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</si>
  <si>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</si>
  <si>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</si>
  <si>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</si>
  <si>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</si>
  <si>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</si>
  <si>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</si>
  <si>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</si>
  <si>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</si>
  <si>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</si>
  <si>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</si>
  <si>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</si>
  <si>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</si>
  <si>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</si>
  <si>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</si>
  <si>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</si>
  <si>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</si>
  <si>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</si>
  <si>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</si>
  <si>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</si>
  <si>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</si>
  <si>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</si>
  <si>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</si>
  <si>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</si>
  <si>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</si>
  <si>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</si>
  <si>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</si>
  <si>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</si>
  <si>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</si>
  <si>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</si>
  <si>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</si>
  <si>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</si>
  <si>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</si>
  <si>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</si>
  <si>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</si>
  <si>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</si>
  <si>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</si>
  <si>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</si>
  <si>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</si>
  <si>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</si>
  <si>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</si>
  <si>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</si>
  <si>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</si>
  <si>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</si>
  <si>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</si>
  <si>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</si>
  <si>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</si>
  <si>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</si>
  <si>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</si>
  <si>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</si>
  <si>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</si>
  <si>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</si>
  <si>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</si>
  <si>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</si>
  <si>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</si>
  <si>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</si>
  <si>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</si>
  <si>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</si>
  <si>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</si>
  <si>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</si>
  <si>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</si>
  <si>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</si>
  <si>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</si>
  <si>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</si>
  <si>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</si>
  <si>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</si>
  <si>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</si>
  <si>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</si>
  <si>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</si>
  <si>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</si>
  <si>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</si>
  <si>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</si>
  <si>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</si>
  <si>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</si>
  <si>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</si>
  <si>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</si>
  <si>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</si>
  <si>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</si>
  <si>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</si>
  <si>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</si>
  <si>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</si>
  <si>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</si>
  <si>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</si>
  <si>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</si>
  <si>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</si>
  <si>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</si>
  <si>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</si>
  <si>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</si>
  <si>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</si>
  <si>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</si>
  <si>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</si>
  <si>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</si>
  <si>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</si>
  <si>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</si>
  <si>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</si>
  <si>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</si>
  <si>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</si>
  <si>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</si>
  <si>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</si>
  <si>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</si>
  <si>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</si>
  <si>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</si>
  <si>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</si>
  <si>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</si>
  <si>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</si>
  <si>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</si>
  <si>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</si>
  <si>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</si>
  <si>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</si>
  <si>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</si>
  <si>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</si>
  <si>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</si>
  <si>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</si>
  <si>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</si>
  <si>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</si>
  <si>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</si>
  <si>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</si>
  <si>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</si>
  <si>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</si>
  <si>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</si>
  <si>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</si>
  <si>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</si>
  <si>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</si>
  <si>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</si>
  <si>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</si>
  <si>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</si>
  <si>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</si>
  <si>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</si>
  <si>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</si>
  <si>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</si>
  <si>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</si>
  <si>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</si>
  <si>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</si>
  <si>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</si>
  <si>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</si>
  <si>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</si>
  <si>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</si>
  <si>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</si>
  <si>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</si>
  <si>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</si>
  <si>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</si>
  <si>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</si>
  <si>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</si>
  <si>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</si>
  <si>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</si>
  <si>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</si>
  <si>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</si>
  <si>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</si>
  <si>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</si>
  <si>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</si>
  <si>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</si>
  <si>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</si>
  <si>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</si>
  <si>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</si>
  <si>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</si>
  <si>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</si>
  <si>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</si>
  <si>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</si>
  <si>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</si>
  <si>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</si>
  <si>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</si>
  <si>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</si>
  <si>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</si>
  <si>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</si>
  <si>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</si>
  <si>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</si>
  <si>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</si>
  <si>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</si>
  <si>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</si>
  <si>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</si>
  <si>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</si>
  <si>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</si>
  <si>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</si>
  <si>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</si>
  <si>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</si>
  <si>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</si>
  <si>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</si>
  <si>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</si>
  <si>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</si>
  <si>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</si>
  <si>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</si>
  <si>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</si>
  <si>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</si>
  <si>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</si>
  <si>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</si>
  <si>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</si>
  <si>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</si>
  <si>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</si>
  <si>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</si>
  <si>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</si>
  <si>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</si>
  <si>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</si>
  <si>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</si>
  <si>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</si>
  <si>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</si>
  <si>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</si>
  <si>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</si>
  <si>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</si>
  <si>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</si>
  <si>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</si>
  <si>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</si>
  <si>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</si>
  <si>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</si>
  <si>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</si>
  <si>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</si>
  <si>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</si>
  <si>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</si>
  <si>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</si>
  <si>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</si>
  <si>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</si>
  <si>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</si>
  <si>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</si>
  <si>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</si>
  <si>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</si>
  <si>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</si>
  <si>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</si>
  <si>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</si>
  <si>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</si>
  <si>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</si>
  <si>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</si>
  <si>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</si>
  <si>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</si>
  <si>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</si>
  <si>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</si>
  <si>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</si>
  <si>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</si>
  <si>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</si>
  <si>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</si>
  <si>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</si>
  <si>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</si>
  <si>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</si>
  <si>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</si>
  <si>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</si>
  <si>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</si>
  <si>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</si>
  <si>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</si>
  <si>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</si>
  <si>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</si>
  <si>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</si>
  <si>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</si>
  <si>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</si>
  <si>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</si>
  <si>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</si>
  <si>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</si>
  <si>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</si>
  <si>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</si>
  <si>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</si>
  <si>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</si>
  <si>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</si>
  <si>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</si>
  <si>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</si>
  <si>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</si>
  <si>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</si>
  <si>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</si>
  <si>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</si>
  <si>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</si>
  <si>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</si>
  <si>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</si>
  <si>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</si>
  <si>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</si>
  <si>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</si>
  <si>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</si>
  <si>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</si>
  <si>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</si>
  <si>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</si>
  <si>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</si>
  <si>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</si>
  <si>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</si>
  <si>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</si>
  <si>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</si>
  <si>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</si>
  <si>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</si>
  <si>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</si>
  <si>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</si>
  <si>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</si>
  <si>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</si>
  <si>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</si>
  <si>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</si>
  <si>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</si>
  <si>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</si>
  <si>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</si>
  <si>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</si>
  <si>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</si>
  <si>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</si>
  <si>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</si>
  <si>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</si>
  <si>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</si>
  <si>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</si>
  <si>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</si>
  <si>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</si>
  <si>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</si>
  <si>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</si>
  <si>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</si>
  <si>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</si>
  <si>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</si>
  <si>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</si>
  <si>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</si>
  <si>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</si>
  <si>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</si>
  <si>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</si>
  <si>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</si>
  <si>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</si>
  <si>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</si>
  <si>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</si>
  <si>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</si>
  <si>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</si>
  <si>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</si>
  <si>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</si>
  <si>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</si>
  <si>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</si>
  <si>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</si>
  <si>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</si>
  <si>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</si>
  <si>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</si>
  <si>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</si>
  <si>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</si>
  <si>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</si>
  <si>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</si>
  <si>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</si>
  <si>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</si>
  <si>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</si>
  <si>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</si>
  <si>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</si>
  <si>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</si>
  <si>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</si>
  <si>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</si>
  <si>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</si>
  <si>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</si>
  <si>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</si>
  <si>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</si>
  <si>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</si>
  <si>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</si>
  <si>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</si>
  <si>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</si>
  <si>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</si>
  <si>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</si>
  <si>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</si>
  <si>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</si>
  <si>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</si>
  <si>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</si>
  <si>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</si>
  <si>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</si>
  <si>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</si>
  <si>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</si>
  <si>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</si>
  <si>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</si>
  <si>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</si>
  <si>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</si>
  <si>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</si>
  <si>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</si>
  <si>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</si>
  <si>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</si>
  <si>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</si>
  <si>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</si>
  <si>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</si>
  <si>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</si>
  <si>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</si>
  <si>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</si>
  <si>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</si>
  <si>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</si>
  <si>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</si>
  <si>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</si>
  <si>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</si>
  <si>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</si>
  <si>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</si>
  <si>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</si>
  <si>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</si>
  <si>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</si>
  <si>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</si>
  <si>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</si>
  <si>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</si>
  <si>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</si>
  <si>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</si>
  <si>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</si>
  <si>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</si>
  <si>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</si>
  <si>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</si>
  <si>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</si>
  <si>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</si>
  <si>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</si>
  <si>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</si>
  <si>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</si>
  <si>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</si>
  <si>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</si>
  <si>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</si>
  <si>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</si>
  <si>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</si>
  <si>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</si>
  <si>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</si>
  <si>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</si>
  <si>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</si>
  <si>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</si>
  <si>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</si>
  <si>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</si>
  <si>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</si>
  <si>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</si>
  <si>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</si>
  <si>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</si>
  <si>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</si>
  <si>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</si>
  <si>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</si>
  <si>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</si>
  <si>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</si>
  <si>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</si>
  <si>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</si>
  <si>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</si>
  <si>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</si>
  <si>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</si>
  <si>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</si>
  <si>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</si>
  <si>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</si>
  <si>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</si>
  <si>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</si>
  <si>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</si>
  <si>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</si>
  <si>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</si>
  <si>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</si>
  <si>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</si>
  <si>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</si>
  <si>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</si>
  <si>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</si>
  <si>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</si>
  <si>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</si>
  <si>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</si>
  <si>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</si>
  <si>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</si>
  <si>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</si>
  <si>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</si>
  <si>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</si>
  <si>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</si>
  <si>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</si>
  <si>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</si>
  <si>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</si>
  <si>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</si>
  <si>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</si>
  <si>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</si>
  <si>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</si>
  <si>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</si>
  <si>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</si>
  <si>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</si>
  <si>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</si>
  <si>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</si>
  <si>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</si>
  <si>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</si>
  <si>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</si>
  <si>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</si>
  <si>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</si>
  <si>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</si>
  <si>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</si>
  <si>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</si>
  <si>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</si>
  <si>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</si>
  <si>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</si>
  <si>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</si>
  <si>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</si>
  <si>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</si>
  <si>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</si>
  <si>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</si>
  <si>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</si>
  <si>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</si>
  <si>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</si>
  <si>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</si>
  <si>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</si>
  <si>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</si>
  <si>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</si>
  <si>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</si>
  <si>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</si>
  <si>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</si>
  <si>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</si>
  <si>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</si>
  <si>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</si>
  <si>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</si>
  <si>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</si>
  <si>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</si>
  <si>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</si>
  <si>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</si>
  <si>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</si>
  <si>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</si>
  <si>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</si>
  <si>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</si>
  <si>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</si>
  <si>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</si>
  <si>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</si>
  <si>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</si>
  <si>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</si>
  <si>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</si>
  <si>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</si>
  <si>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</si>
  <si>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</si>
  <si>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</si>
  <si>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</si>
  <si>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</si>
  <si>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</si>
  <si>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</si>
  <si>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</si>
  <si>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</si>
  <si>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</si>
  <si>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</si>
  <si>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</si>
  <si>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</si>
  <si>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</si>
  <si>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</si>
  <si>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</si>
  <si>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</si>
  <si>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</si>
  <si>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</si>
  <si>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</si>
  <si>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</si>
  <si>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</si>
  <si>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</si>
  <si>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</si>
  <si>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</si>
  <si>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</si>
  <si>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</si>
  <si>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</si>
  <si>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</si>
  <si>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</si>
  <si>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</si>
  <si>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</si>
  <si>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</si>
  <si>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</si>
  <si>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</si>
  <si>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</si>
  <si>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</si>
  <si>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</si>
  <si>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</si>
  <si>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</si>
  <si>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</si>
  <si>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</si>
  <si>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</si>
  <si>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</si>
  <si>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</si>
  <si>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</si>
  <si>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</si>
  <si>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</si>
  <si>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</si>
  <si>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</si>
  <si>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</si>
  <si>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</si>
  <si>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</si>
  <si>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</si>
  <si>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</si>
  <si>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</si>
  <si>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</si>
  <si>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</si>
  <si>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</si>
  <si>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</si>
  <si>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</si>
  <si>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</si>
  <si>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</si>
  <si>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</si>
  <si>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</si>
  <si>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</si>
  <si>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</si>
  <si>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</si>
  <si>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</si>
  <si>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</si>
  <si>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</si>
  <si>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</si>
  <si>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</si>
  <si>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</si>
  <si>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</si>
  <si>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</si>
  <si>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</si>
  <si>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</si>
  <si>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</si>
  <si>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</si>
  <si>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</si>
  <si>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</si>
  <si>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</si>
  <si>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</si>
  <si>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</si>
  <si>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</si>
  <si>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</si>
  <si>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</si>
  <si>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</si>
  <si>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</si>
  <si>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</si>
  <si>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</si>
  <si>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</si>
  <si>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</si>
  <si>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</si>
  <si>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</si>
  <si>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</si>
  <si>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</si>
  <si>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</si>
  <si>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</si>
  <si>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</si>
  <si>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</si>
  <si>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</si>
  <si>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</si>
  <si>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</si>
  <si>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</si>
  <si>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</si>
  <si>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</si>
  <si>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</si>
  <si>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</si>
  <si>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</si>
  <si>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</si>
  <si>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</si>
  <si>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</si>
  <si>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</si>
  <si>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</si>
  <si>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</si>
  <si>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</si>
  <si>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</si>
  <si>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</si>
  <si>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</si>
  <si>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</si>
  <si>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</si>
  <si>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</si>
  <si>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</si>
  <si>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</si>
  <si>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</si>
  <si>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</si>
  <si>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</si>
  <si>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</si>
  <si>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</si>
  <si>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</si>
  <si>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</si>
  <si>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</si>
  <si>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</si>
  <si>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</si>
  <si>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</si>
  <si>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</si>
  <si>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</si>
  <si>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</si>
  <si>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</si>
  <si>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</si>
  <si>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</si>
  <si>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</si>
  <si>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</si>
  <si>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</si>
  <si>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</si>
  <si>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</si>
  <si>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</si>
  <si>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</si>
  <si>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</si>
  <si>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</si>
  <si>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</si>
  <si>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</si>
  <si>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</si>
  <si>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</si>
  <si>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</si>
  <si>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</si>
  <si>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</si>
  <si>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</si>
  <si>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</si>
  <si>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</si>
  <si>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</si>
  <si>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</si>
  <si>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</si>
  <si>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</si>
  <si>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</si>
  <si>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</si>
  <si>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</si>
  <si>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</si>
  <si>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</si>
  <si>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</si>
  <si>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</si>
  <si>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</si>
  <si>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</si>
  <si>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</si>
  <si>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</si>
  <si>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</si>
  <si>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</si>
  <si>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</si>
  <si>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</si>
  <si>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</si>
  <si>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</si>
  <si>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</si>
  <si>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</si>
  <si>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</si>
  <si>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</si>
  <si>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</si>
  <si>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</si>
  <si>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</si>
  <si>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</si>
  <si>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</si>
  <si>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</si>
  <si>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</si>
  <si>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</si>
  <si>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</si>
  <si>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</si>
  <si>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</si>
  <si>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</si>
  <si>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</si>
  <si>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</si>
  <si>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</si>
  <si>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</si>
  <si>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</si>
  <si>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</si>
  <si>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</si>
  <si>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</si>
  <si>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</si>
  <si>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</si>
  <si>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</si>
  <si>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</si>
  <si>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</si>
  <si>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</si>
  <si>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</si>
  <si>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</si>
  <si>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</si>
  <si>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</si>
  <si>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</si>
  <si>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</si>
  <si>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</si>
  <si>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</si>
  <si>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</si>
  <si>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</si>
  <si>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</si>
  <si>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</si>
  <si>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</si>
  <si>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</si>
  <si>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</si>
  <si>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</si>
  <si>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</si>
  <si>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</si>
  <si>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</si>
  <si>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</si>
  <si>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</si>
  <si>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</si>
  <si>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</si>
  <si>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</si>
  <si>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</si>
  <si>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</si>
  <si>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</si>
  <si>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</si>
  <si>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</si>
  <si>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</si>
  <si>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</si>
  <si>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</si>
  <si>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</si>
  <si>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</si>
  <si>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</si>
  <si>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</si>
  <si>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</si>
  <si>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</si>
  <si>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</si>
  <si>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</si>
  <si>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</si>
  <si>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</si>
  <si>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</si>
  <si>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</si>
  <si>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</si>
  <si>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</si>
  <si>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</si>
  <si>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</si>
  <si>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</si>
  <si>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</si>
  <si>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</si>
  <si>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</si>
  <si>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</si>
  <si>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</si>
  <si>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</si>
  <si>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</si>
  <si>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</si>
  <si>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</si>
  <si>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</si>
  <si>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</si>
  <si>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</si>
  <si>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</si>
  <si>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</si>
  <si>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</si>
  <si>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</si>
  <si>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</si>
  <si>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</si>
  <si>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</si>
  <si>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</si>
  <si>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</si>
  <si>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</si>
  <si>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</si>
  <si>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</si>
  <si>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</si>
  <si>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</si>
  <si>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</si>
  <si>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</si>
  <si>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</si>
  <si>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</si>
  <si>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</si>
  <si>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</si>
  <si>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</si>
  <si>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</si>
  <si>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</si>
  <si>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</si>
  <si>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</si>
  <si>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</si>
  <si>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</si>
  <si>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</si>
  <si>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</si>
  <si>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</si>
  <si>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</si>
  <si>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</si>
  <si>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</si>
  <si>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</si>
  <si>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</si>
  <si>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</si>
  <si>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</si>
  <si>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</si>
  <si>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</si>
  <si>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</si>
  <si>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</si>
  <si>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</si>
  <si>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</si>
  <si>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</si>
  <si>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</si>
  <si>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</si>
  <si>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</si>
  <si>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</si>
  <si>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</si>
  <si>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</si>
  <si>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</si>
  <si>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</si>
  <si>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</si>
  <si>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</si>
  <si>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</si>
  <si>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</si>
  <si>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</si>
  <si>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</si>
  <si>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</si>
  <si>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</si>
  <si>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</si>
  <si>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</si>
  <si>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</si>
  <si>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</si>
  <si>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</si>
  <si>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</si>
  <si>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</si>
  <si>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</si>
  <si>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</si>
  <si>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</si>
  <si>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</si>
  <si>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</si>
  <si>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</si>
  <si>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</si>
  <si>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</si>
  <si>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</si>
  <si>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</si>
  <si>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</si>
  <si>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</si>
  <si>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</si>
  <si>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</si>
  <si>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</si>
  <si>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</si>
  <si>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</si>
  <si>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</si>
  <si>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</si>
  <si>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</si>
  <si>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</si>
  <si>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</si>
  <si>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</si>
  <si>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</si>
  <si>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</si>
  <si>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</si>
  <si>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</si>
  <si>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</si>
  <si>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</si>
  <si>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</si>
  <si>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</si>
  <si>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</si>
  <si>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</si>
  <si>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</si>
  <si>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</si>
  <si>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</si>
  <si>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</si>
  <si>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</si>
  <si>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</si>
  <si>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</si>
  <si>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</si>
  <si>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</si>
  <si>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</si>
  <si>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</si>
  <si>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</si>
  <si>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</si>
  <si>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</si>
  <si>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</si>
  <si>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</si>
  <si>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</si>
  <si>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</si>
  <si>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</si>
  <si>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</si>
  <si>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</si>
  <si>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</si>
  <si>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</si>
  <si>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</si>
  <si>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</si>
  <si>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</si>
  <si>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</si>
  <si>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</si>
  <si>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</si>
  <si>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</si>
  <si>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</si>
  <si>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</si>
  <si>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</si>
  <si>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</si>
  <si>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</si>
  <si>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</si>
  <si>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</si>
  <si>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</si>
  <si>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</si>
  <si>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</si>
  <si>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</si>
  <si>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</si>
  <si>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</si>
  <si>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</si>
  <si>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</si>
  <si>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</si>
  <si>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</si>
  <si>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</si>
  <si>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</si>
  <si>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</si>
  <si>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</si>
  <si>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</si>
  <si>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</si>
  <si>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</si>
  <si>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</si>
  <si>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</si>
  <si>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</si>
  <si>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</si>
  <si>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</si>
  <si>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</si>
  <si>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</si>
  <si>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</si>
  <si>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</si>
  <si>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</si>
  <si>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</si>
  <si>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</si>
  <si>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</si>
  <si>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</si>
  <si>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</si>
  <si>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</si>
  <si>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</si>
  <si>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</si>
  <si>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</si>
  <si>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</si>
  <si>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</si>
  <si>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</si>
  <si>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</si>
  <si>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</si>
  <si>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</si>
  <si>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</si>
  <si>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</si>
  <si>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</si>
  <si>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</si>
  <si>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</si>
  <si>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</si>
  <si>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</si>
  <si>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</si>
  <si>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</si>
  <si>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</si>
  <si>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</si>
  <si>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</si>
  <si>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</si>
  <si>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</si>
  <si>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</si>
  <si>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</si>
  <si>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</si>
  <si>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</si>
  <si>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</si>
  <si>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</si>
  <si>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</si>
  <si>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</si>
  <si>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</si>
  <si>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</si>
  <si>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</si>
  <si>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</si>
  <si>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</si>
  <si>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</si>
  <si>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</si>
  <si>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</si>
  <si>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</si>
  <si>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</si>
  <si>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</si>
  <si>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</si>
  <si>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</si>
  <si>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</si>
  <si>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</si>
  <si>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</si>
  <si>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</si>
  <si>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</si>
  <si>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</si>
  <si>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</si>
  <si>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</si>
  <si>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</si>
  <si>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</si>
  <si>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</si>
  <si>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</si>
  <si>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</si>
  <si>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</si>
  <si>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</si>
  <si>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</si>
  <si>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</si>
  <si>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</si>
  <si>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</si>
  <si>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</si>
  <si>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</si>
  <si>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</si>
  <si>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</si>
  <si>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</si>
  <si>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</si>
  <si>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</si>
  <si>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</si>
  <si>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</si>
  <si>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</si>
  <si>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</si>
  <si>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</si>
  <si>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</si>
  <si>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</si>
  <si>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</si>
  <si>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</si>
  <si>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</si>
  <si>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</si>
  <si>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</si>
  <si>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</si>
  <si>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</si>
  <si>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</si>
  <si>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</si>
  <si>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</si>
  <si>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</si>
  <si>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</si>
  <si>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</si>
  <si>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</si>
  <si>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</si>
  <si>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</si>
  <si>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</si>
  <si>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</si>
  <si>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</si>
  <si>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</si>
  <si>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</si>
  <si>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</si>
  <si>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</si>
  <si>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</si>
  <si>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</si>
  <si>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</si>
  <si>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</si>
  <si>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</si>
  <si>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</si>
  <si>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</si>
  <si>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</si>
  <si>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</si>
  <si>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</si>
  <si>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</si>
  <si>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</si>
  <si>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</si>
  <si>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</si>
  <si>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</si>
  <si>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</si>
  <si>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</si>
  <si>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</si>
  <si>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</si>
  <si>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</si>
  <si>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</si>
  <si>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</si>
  <si>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</si>
  <si>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</si>
  <si>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</si>
  <si>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</si>
  <si>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</si>
  <si>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</si>
  <si>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</si>
  <si>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</si>
  <si>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</si>
  <si>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</si>
  <si>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</si>
  <si>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</si>
  <si>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</si>
  <si>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</si>
  <si>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</si>
  <si>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</si>
  <si>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</si>
  <si>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</si>
  <si>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</si>
  <si>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</si>
  <si>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</si>
  <si>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</si>
  <si>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</si>
  <si>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</si>
  <si>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</si>
  <si>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</si>
  <si>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</si>
  <si>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</si>
  <si>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</si>
  <si>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</si>
  <si>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</si>
  <si>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</si>
  <si>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</si>
  <si>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</si>
  <si>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</si>
  <si>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</si>
  <si>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</si>
  <si>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</si>
  <si>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</si>
  <si>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</si>
  <si>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</si>
  <si>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</si>
  <si>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</si>
  <si>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</si>
  <si>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</si>
  <si>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</si>
  <si>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</si>
  <si>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</si>
  <si>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</si>
  <si>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</si>
  <si>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</si>
  <si>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</si>
  <si>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</si>
  <si>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</si>
  <si>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</si>
  <si>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</si>
  <si>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</si>
  <si>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</si>
  <si>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</si>
  <si>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</si>
  <si>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</si>
  <si>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</si>
  <si>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</si>
  <si>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</si>
  <si>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</si>
  <si>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</si>
  <si>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</si>
  <si>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</si>
  <si>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</si>
  <si>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</si>
  <si>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</si>
  <si>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</si>
  <si>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</si>
  <si>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</si>
  <si>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</si>
  <si>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</si>
  <si>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</si>
  <si>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</si>
  <si>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</si>
  <si>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</si>
  <si>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</si>
  <si>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</si>
  <si>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</si>
  <si>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</si>
  <si>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</si>
  <si>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</si>
  <si>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</si>
  <si>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</si>
  <si>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</si>
  <si>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</si>
  <si>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</si>
  <si>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</si>
  <si>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</si>
  <si>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</si>
  <si>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</si>
  <si>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</si>
  <si>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</si>
  <si>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</si>
  <si>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</si>
  <si>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</si>
  <si>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</si>
  <si>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</si>
  <si>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</si>
  <si>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</si>
  <si>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</si>
  <si>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</si>
  <si>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</si>
  <si>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</si>
  <si>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</si>
  <si>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</si>
  <si>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</si>
  <si>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</si>
  <si>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</si>
  <si>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</si>
  <si>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</si>
  <si>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</si>
  <si>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</si>
  <si>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</si>
  <si>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</si>
  <si>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</si>
  <si>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</si>
  <si>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</si>
  <si>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</si>
  <si>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</si>
  <si>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</si>
  <si>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</si>
  <si>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</si>
  <si>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</si>
  <si>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</si>
  <si>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</si>
  <si>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</si>
  <si>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</si>
  <si>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</si>
  <si>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</si>
  <si>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</si>
  <si>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</si>
  <si>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</si>
  <si>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</si>
  <si>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</si>
  <si>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</si>
  <si>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</si>
  <si>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</si>
  <si>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</si>
  <si>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</si>
  <si>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</si>
  <si>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</si>
  <si>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</si>
  <si>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</si>
  <si>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</si>
  <si>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</si>
  <si>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</si>
  <si>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</si>
  <si>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</si>
  <si>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</si>
  <si>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</si>
  <si>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</si>
  <si>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</si>
  <si>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</si>
  <si>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</si>
  <si>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</si>
  <si>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</si>
  <si>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</si>
  <si>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</si>
  <si>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</si>
  <si>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</si>
  <si>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</si>
  <si>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</si>
  <si>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</si>
  <si>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</si>
  <si>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</si>
  <si>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</si>
  <si>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</si>
  <si>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</si>
  <si>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</si>
  <si>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</si>
  <si>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</si>
  <si>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</si>
  <si>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</si>
  <si>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</si>
  <si>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</si>
  <si>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</si>
  <si>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</si>
  <si>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</si>
  <si>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</si>
  <si>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</si>
  <si>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</si>
  <si>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</si>
  <si>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</si>
  <si>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</si>
  <si>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</si>
  <si>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</si>
  <si>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</si>
  <si>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</si>
  <si>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</si>
  <si>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</si>
  <si>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</si>
  <si>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</si>
  <si>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</si>
  <si>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</si>
  <si>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</si>
  <si>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</si>
  <si>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</si>
  <si>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</si>
  <si>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</si>
  <si>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</si>
  <si>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</si>
  <si>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</si>
  <si>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</si>
  <si>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</si>
  <si>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</si>
  <si>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</si>
  <si>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</si>
  <si>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</si>
  <si>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</si>
  <si>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</si>
  <si>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</si>
  <si>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</si>
  <si>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</si>
  <si>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</si>
  <si>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</si>
  <si>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</si>
  <si>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</si>
  <si>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</si>
  <si>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</si>
  <si>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</si>
  <si>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</si>
  <si>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</si>
  <si>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</si>
  <si>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</si>
  <si>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</si>
  <si>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</si>
  <si>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</si>
  <si>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</si>
  <si>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</si>
  <si>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</si>
  <si>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</si>
  <si>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</si>
  <si>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</si>
  <si>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</si>
  <si>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</si>
  <si>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</si>
  <si>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</si>
  <si>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</si>
  <si>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</si>
  <si>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</si>
  <si>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</si>
  <si>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</si>
  <si>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</si>
  <si>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</si>
  <si>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</si>
  <si>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</si>
  <si>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</si>
  <si>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</si>
  <si>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</si>
  <si>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</si>
  <si>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</si>
  <si>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</si>
  <si>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</si>
  <si>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</si>
  <si>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</si>
  <si>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</si>
  <si>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</si>
  <si>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</si>
  <si>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</si>
  <si>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</si>
  <si>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</si>
  <si>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</si>
  <si>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</si>
  <si>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</si>
  <si>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</si>
  <si>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</si>
  <si>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</si>
  <si>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</si>
  <si>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</si>
  <si>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</si>
  <si>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</si>
  <si>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</si>
  <si>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</si>
  <si>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</si>
  <si>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</si>
  <si>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</si>
  <si>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</si>
  <si>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</si>
  <si>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</si>
  <si>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</si>
  <si>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</si>
  <si>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</si>
  <si>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</si>
  <si>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</si>
  <si>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</si>
  <si>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</si>
  <si>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</si>
  <si>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</si>
  <si>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</si>
  <si>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</si>
  <si>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</si>
  <si>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</si>
  <si>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</si>
  <si>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</si>
  <si>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</si>
  <si>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</si>
  <si>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</si>
  <si>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</si>
  <si>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</si>
  <si>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</si>
  <si>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</si>
  <si>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</si>
  <si>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</si>
  <si>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</si>
  <si>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</si>
  <si>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</si>
  <si>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</si>
  <si>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</si>
  <si>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</si>
  <si>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</si>
  <si>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</si>
  <si>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</si>
  <si>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</si>
  <si>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</si>
  <si>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</si>
  <si>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</si>
  <si>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</si>
  <si>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</si>
  <si>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</si>
  <si>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</si>
  <si>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</si>
  <si>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</si>
  <si>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</si>
  <si>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</si>
  <si>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</si>
  <si>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</si>
  <si>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</si>
  <si>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</si>
  <si>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</si>
  <si>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</si>
  <si>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</si>
  <si>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</si>
  <si>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</si>
  <si>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</si>
  <si>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</si>
  <si>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</si>
  <si>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</si>
  <si>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</si>
  <si>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</si>
  <si>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</si>
  <si>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</si>
  <si>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</si>
  <si>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</si>
  <si>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</si>
  <si>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</si>
  <si>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</si>
  <si>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</si>
  <si>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</si>
  <si>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</si>
  <si>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</si>
  <si>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</si>
  <si>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</si>
  <si>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</si>
  <si>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</si>
  <si>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</si>
  <si>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</si>
  <si>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</si>
  <si>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</si>
  <si>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</si>
  <si>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</si>
  <si>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</si>
  <si>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</si>
  <si>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</si>
  <si>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</si>
  <si>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</si>
  <si>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</si>
  <si>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</si>
  <si>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</si>
  <si>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</si>
  <si>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</si>
  <si>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</si>
  <si>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</si>
  <si>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</si>
  <si>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</si>
  <si>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</si>
  <si>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</si>
  <si>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</si>
  <si>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</si>
  <si>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</si>
  <si>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</si>
  <si>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</si>
  <si>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</si>
  <si>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</si>
  <si>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</si>
  <si>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</si>
  <si>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</si>
  <si>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</si>
  <si>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</si>
  <si>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</si>
  <si>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</si>
  <si>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</si>
  <si>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</si>
  <si>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</si>
  <si>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</si>
  <si>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</si>
  <si>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</si>
  <si>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</si>
  <si>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</si>
  <si>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</si>
  <si>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</si>
  <si>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</si>
  <si>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</si>
  <si>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</si>
  <si>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</si>
  <si>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</si>
  <si>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</si>
  <si>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</si>
  <si>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</si>
  <si>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</si>
  <si>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</si>
  <si>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</si>
  <si>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</si>
  <si>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</si>
  <si>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</si>
  <si>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</si>
  <si>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</si>
  <si>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</si>
  <si>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</si>
  <si>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</si>
  <si>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</si>
  <si>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</si>
  <si>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</si>
  <si>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</si>
  <si>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</si>
  <si>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</si>
  <si>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</si>
  <si>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</si>
  <si>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</si>
  <si>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</si>
  <si>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</si>
  <si>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</si>
  <si>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</si>
  <si>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</si>
  <si>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</si>
  <si>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</si>
  <si>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</si>
  <si>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</si>
  <si>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</si>
  <si>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</si>
  <si>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</si>
  <si>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</si>
  <si>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</si>
  <si>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</si>
  <si>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</si>
  <si>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</si>
  <si>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</si>
  <si>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</si>
  <si>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</si>
  <si>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</si>
  <si>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</si>
  <si>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</si>
  <si>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</si>
  <si>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</si>
  <si>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</si>
  <si>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</si>
  <si>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</si>
  <si>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</si>
  <si>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</si>
  <si>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</si>
  <si>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</si>
  <si>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</si>
  <si>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</si>
  <si>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</si>
  <si>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</si>
  <si>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</si>
  <si>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</si>
  <si>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</si>
  <si>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</si>
  <si>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</si>
  <si>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</si>
  <si>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</si>
  <si>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</si>
  <si>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</si>
  <si>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</si>
  <si>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</si>
  <si>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</si>
  <si>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</si>
  <si>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</si>
  <si>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</si>
  <si>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</si>
  <si>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</si>
  <si>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</si>
  <si>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</si>
  <si>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</si>
  <si>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</si>
  <si>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</si>
  <si>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</si>
  <si>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</si>
  <si>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</si>
  <si>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</si>
  <si>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</si>
  <si>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</si>
  <si>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</si>
  <si>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</si>
  <si>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</si>
  <si>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</si>
  <si>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</si>
  <si>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</si>
  <si>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</si>
  <si>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</si>
  <si>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</si>
  <si>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</si>
  <si>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</si>
  <si>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</si>
  <si>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</si>
  <si>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</si>
  <si>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</si>
  <si>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</si>
  <si>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</si>
  <si>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</si>
  <si>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</si>
  <si>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</si>
  <si>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</si>
  <si>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</si>
  <si>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</si>
  <si>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</si>
  <si>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</si>
  <si>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</si>
  <si>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</si>
  <si>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</si>
  <si>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</si>
  <si>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</si>
  <si>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</si>
  <si>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</si>
  <si>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</si>
  <si>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</si>
  <si>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</si>
  <si>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</si>
  <si>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</si>
  <si>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</si>
  <si>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</si>
  <si>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</si>
  <si>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</si>
  <si>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</si>
  <si>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</si>
  <si>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</si>
  <si>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</si>
  <si>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</si>
  <si>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</si>
  <si>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</si>
  <si>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</si>
  <si>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</si>
  <si>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</si>
  <si>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</si>
  <si>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</si>
  <si>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</si>
  <si>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</si>
  <si>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</si>
  <si>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</si>
  <si>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</si>
  <si>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</si>
  <si>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</si>
  <si>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</si>
  <si>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</si>
  <si>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</si>
  <si>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</si>
  <si>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</si>
  <si>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</si>
  <si>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</si>
  <si>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</si>
  <si>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</si>
  <si>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</si>
  <si>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</si>
  <si>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</si>
  <si>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</si>
  <si>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</si>
  <si>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</si>
  <si>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</si>
  <si>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</si>
  <si>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</si>
  <si>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</si>
  <si>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</si>
  <si>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</si>
  <si>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</si>
  <si>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</si>
  <si>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</si>
  <si>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</si>
  <si>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</si>
  <si>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</si>
  <si>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</si>
  <si>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</si>
  <si>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</si>
  <si>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</si>
  <si>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</si>
  <si>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</si>
  <si>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</si>
  <si>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</si>
  <si>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</si>
  <si>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</si>
  <si>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</si>
  <si>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</si>
  <si>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</si>
  <si>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</si>
  <si>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</si>
  <si>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</si>
  <si>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</si>
  <si>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</si>
  <si>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</si>
  <si>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</si>
  <si>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</si>
  <si>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</si>
  <si>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</si>
  <si>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</si>
  <si>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</si>
  <si>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</si>
  <si>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</si>
  <si>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</si>
  <si>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</si>
  <si>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</si>
  <si>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</si>
  <si>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</si>
  <si>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</si>
  <si>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</si>
  <si>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</si>
  <si>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</si>
  <si>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</si>
  <si>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</si>
  <si>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</si>
  <si>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</si>
  <si>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</si>
  <si>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</si>
  <si>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</si>
  <si>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</si>
  <si>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</si>
  <si>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</si>
  <si>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</si>
  <si>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</si>
  <si>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</si>
  <si>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</si>
  <si>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</si>
  <si>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</si>
  <si>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</si>
  <si>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</si>
  <si>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</si>
  <si>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</si>
  <si>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</si>
  <si>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</si>
  <si>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</si>
  <si>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</si>
  <si>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</si>
  <si>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</si>
  <si>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</si>
  <si>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</si>
  <si>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</si>
  <si>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</si>
  <si>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</si>
  <si>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</si>
  <si>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</si>
  <si>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</si>
  <si>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</si>
  <si>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</si>
  <si>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</si>
  <si>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</si>
  <si>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</si>
  <si>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</si>
  <si>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</si>
  <si>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</si>
  <si>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</si>
  <si>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</si>
  <si>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</si>
  <si>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</si>
  <si>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</si>
  <si>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</si>
  <si>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</si>
  <si>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</si>
  <si>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</si>
  <si>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</si>
  <si>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</si>
  <si>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</si>
  <si>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</si>
  <si>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</si>
  <si>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</si>
  <si>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</si>
  <si>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</si>
  <si>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</si>
  <si>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</si>
  <si>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</si>
  <si>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</si>
  <si>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</si>
  <si>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</si>
  <si>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</si>
  <si>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</si>
  <si>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</si>
  <si>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</si>
  <si>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</si>
  <si>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</si>
  <si>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</si>
  <si>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</si>
  <si>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</si>
  <si>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</si>
  <si>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</si>
  <si>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</si>
  <si>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</si>
  <si>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</si>
  <si>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</si>
  <si>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</si>
  <si>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</si>
  <si>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</si>
  <si>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</si>
  <si>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</si>
  <si>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</si>
  <si>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</si>
  <si>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</si>
  <si>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</si>
  <si>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</si>
  <si>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</si>
  <si>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</si>
  <si>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</si>
  <si>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</si>
  <si>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</si>
  <si>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</si>
  <si>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</si>
  <si>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</si>
  <si>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</si>
  <si>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</si>
  <si>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</si>
  <si>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</si>
  <si>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</si>
  <si>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</si>
  <si>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</si>
  <si>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</si>
  <si>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</si>
  <si>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</si>
  <si>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</si>
  <si>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</si>
  <si>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</si>
  <si>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</si>
  <si>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</si>
  <si>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</si>
  <si>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</si>
  <si>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</si>
  <si>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</si>
  <si>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</si>
  <si>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</si>
  <si>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</si>
  <si>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</si>
  <si>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</si>
  <si>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</si>
  <si>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</si>
  <si>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</si>
  <si>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</si>
  <si>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</si>
  <si>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</si>
  <si>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</si>
  <si>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</si>
  <si>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</si>
  <si>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</si>
  <si>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</si>
  <si>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</si>
  <si>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</si>
  <si>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</si>
  <si>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</si>
  <si>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</si>
  <si>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</si>
  <si>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</si>
  <si>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</si>
  <si>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</si>
  <si>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</si>
  <si>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</si>
  <si>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</si>
  <si>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</si>
  <si>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</si>
  <si>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</si>
  <si>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</si>
  <si>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</si>
  <si>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</si>
  <si>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</si>
  <si>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</si>
  <si>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</si>
  <si>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</si>
  <si>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</si>
  <si>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</si>
  <si>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</si>
  <si>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</si>
  <si>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</si>
  <si>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</si>
  <si>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</si>
  <si>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</si>
  <si>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</si>
  <si>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</si>
  <si>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</si>
  <si>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</si>
  <si>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</si>
  <si>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</si>
  <si>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</si>
  <si>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</si>
  <si>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</si>
  <si>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</si>
  <si>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</si>
  <si>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</si>
  <si>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</si>
  <si>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</si>
  <si>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</si>
  <si>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</si>
  <si>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</si>
  <si>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</si>
  <si>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</si>
  <si>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</si>
  <si>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</si>
  <si>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</si>
  <si>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</si>
  <si>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</si>
  <si>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</si>
  <si>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</si>
  <si>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</si>
  <si>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</si>
  <si>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</si>
  <si>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</si>
  <si>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</si>
  <si>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</si>
  <si>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</si>
  <si>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</si>
  <si>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</si>
  <si>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</si>
  <si>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</si>
  <si>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</si>
  <si>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</si>
  <si>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</si>
  <si>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</si>
  <si>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</si>
  <si>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</si>
  <si>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</si>
  <si>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</si>
  <si>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</si>
  <si>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</si>
  <si>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</si>
  <si>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</si>
  <si>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</si>
  <si>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</si>
  <si>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</si>
  <si>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</si>
  <si>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</si>
  <si>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</si>
  <si>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</si>
  <si>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</si>
  <si>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</si>
  <si>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</si>
  <si>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</si>
  <si>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</si>
  <si>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</si>
  <si>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</si>
  <si>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</si>
  <si>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</si>
  <si>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</si>
  <si>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</si>
  <si>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</si>
  <si>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</si>
  <si>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</si>
  <si>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</si>
  <si>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</si>
  <si>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</si>
  <si>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</si>
  <si>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</si>
  <si>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</si>
  <si>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</si>
  <si>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</si>
  <si>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</si>
  <si>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</si>
  <si>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</si>
  <si>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</si>
  <si>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</si>
  <si>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</si>
  <si>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</si>
  <si>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</si>
  <si>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</si>
  <si>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</si>
  <si>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</si>
  <si>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</si>
  <si>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</si>
  <si>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</si>
  <si>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</si>
  <si>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</si>
  <si>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</si>
  <si>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</si>
  <si>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</si>
  <si>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</si>
  <si>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</si>
  <si>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</si>
  <si>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</si>
  <si>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</si>
  <si>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</si>
  <si>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</si>
  <si>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</si>
  <si>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</si>
  <si>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</si>
  <si>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</si>
  <si>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</si>
  <si>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</si>
  <si>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</si>
  <si>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</si>
  <si>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</si>
  <si>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</si>
  <si>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</si>
  <si>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</si>
  <si>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</si>
  <si>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</si>
  <si>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</si>
  <si>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</si>
  <si>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</si>
  <si>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</si>
  <si>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</si>
  <si>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</si>
  <si>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</si>
  <si>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</si>
  <si>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</si>
  <si>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</si>
  <si>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</si>
  <si>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</si>
  <si>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</si>
  <si>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</si>
  <si>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</si>
  <si>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</si>
  <si>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</si>
  <si>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</si>
  <si>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</si>
  <si>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</si>
  <si>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</si>
  <si>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</si>
  <si>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</si>
  <si>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</si>
  <si>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</si>
  <si>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</si>
  <si>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</si>
  <si>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</si>
  <si>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</si>
  <si>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</si>
  <si>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</si>
  <si>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</si>
  <si>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</si>
  <si>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</si>
  <si>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</si>
  <si>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</si>
  <si>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</si>
  <si>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</si>
  <si>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</si>
  <si>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</si>
  <si>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</si>
  <si>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</si>
  <si>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</si>
  <si>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</si>
  <si>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</si>
  <si>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</si>
  <si>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</si>
  <si>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</si>
  <si>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</si>
  <si>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</si>
  <si>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</si>
  <si>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</si>
  <si>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</si>
  <si>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</si>
  <si>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</si>
  <si>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</si>
  <si>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</si>
  <si>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</si>
  <si>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</si>
  <si>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</si>
  <si>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</si>
  <si>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</si>
  <si>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</si>
  <si>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</si>
  <si>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</si>
  <si>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</si>
  <si>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</si>
  <si>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</si>
  <si>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</si>
  <si>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</si>
  <si>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</si>
  <si>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</si>
  <si>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</si>
  <si>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</si>
  <si>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</si>
  <si>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</si>
  <si>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</si>
  <si>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</si>
  <si>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</si>
  <si>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</si>
  <si>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</si>
  <si>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</si>
  <si>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</si>
  <si>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</si>
  <si>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</si>
  <si>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</si>
  <si>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</si>
  <si>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</si>
  <si>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</si>
  <si>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</si>
  <si>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</si>
  <si>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</si>
  <si>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</si>
  <si>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</si>
  <si>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</si>
  <si>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</si>
  <si>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</si>
  <si>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</si>
  <si>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</si>
  <si>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</si>
  <si>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</si>
  <si>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</si>
  <si>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</si>
  <si>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</si>
  <si>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</si>
  <si>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</si>
  <si>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</si>
  <si>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</si>
  <si>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</si>
  <si>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</si>
  <si>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</si>
  <si>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</si>
  <si>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</si>
  <si>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</si>
  <si>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</si>
  <si>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</si>
  <si>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</si>
  <si>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</si>
  <si>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</si>
  <si>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</si>
  <si>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</si>
  <si>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</si>
  <si>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</si>
  <si>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</si>
  <si>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</si>
  <si>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</si>
  <si>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</si>
  <si>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</si>
  <si>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</si>
  <si>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</si>
  <si>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</si>
  <si>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</si>
  <si>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</si>
  <si>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</si>
  <si>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</si>
  <si>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</si>
  <si>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</si>
  <si>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</si>
  <si>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</si>
  <si>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</si>
  <si>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</si>
  <si>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</si>
  <si>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</si>
  <si>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</si>
  <si>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</si>
  <si>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</si>
  <si>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</si>
  <si>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</si>
  <si>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</si>
  <si>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</si>
  <si>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</si>
  <si>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</si>
  <si>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</si>
  <si>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</si>
  <si>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</si>
  <si>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</si>
  <si>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</si>
  <si>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</si>
  <si>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</si>
  <si>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</si>
  <si>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</si>
  <si>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</si>
  <si>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</si>
  <si>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</si>
  <si>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</si>
  <si>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</si>
  <si>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</si>
  <si>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</si>
  <si>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</si>
  <si>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</si>
  <si>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</si>
  <si>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</si>
  <si>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</si>
  <si>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</si>
  <si>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</si>
  <si>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</si>
  <si>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</si>
  <si>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</si>
  <si>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</si>
  <si>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</si>
  <si>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</si>
  <si>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</si>
  <si>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</si>
  <si>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</si>
  <si>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</si>
  <si>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</si>
  <si>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</si>
  <si>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</si>
  <si>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</si>
  <si>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</si>
  <si>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</si>
  <si>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</si>
  <si>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</si>
  <si>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</si>
  <si>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</si>
  <si>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</si>
  <si>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</si>
  <si>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</si>
  <si>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</si>
  <si>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</si>
  <si>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</si>
  <si>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</si>
  <si>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</si>
  <si>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</si>
  <si>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</si>
  <si>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</si>
  <si>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</si>
  <si>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</si>
  <si>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</si>
  <si>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</si>
  <si>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</si>
  <si>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</si>
  <si>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</si>
  <si>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</si>
  <si>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</si>
  <si>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</si>
  <si>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</si>
  <si>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</si>
  <si>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</si>
  <si>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</si>
  <si>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</si>
  <si>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</si>
  <si>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</si>
  <si>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</si>
  <si>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</si>
  <si>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</si>
  <si>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</si>
  <si>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</si>
  <si>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</si>
  <si>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</si>
  <si>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</si>
  <si>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</si>
  <si>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</si>
  <si>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</si>
  <si>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</si>
  <si>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</si>
  <si>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</si>
  <si>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</si>
  <si>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</si>
  <si>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</si>
  <si>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</si>
  <si>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</si>
  <si>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</si>
  <si>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</si>
  <si>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</si>
  <si>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</si>
  <si>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</si>
  <si>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</si>
  <si>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</si>
  <si>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</si>
  <si>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</si>
  <si>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</si>
  <si>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</si>
  <si>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</si>
  <si>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</si>
  <si>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</si>
  <si>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</si>
  <si>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</si>
  <si>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</si>
  <si>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</si>
  <si>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</si>
  <si>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</si>
  <si>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</si>
  <si>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</si>
  <si>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</si>
  <si>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</si>
  <si>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</si>
  <si>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</si>
  <si>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</si>
  <si>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</si>
  <si>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</si>
  <si>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</si>
  <si>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</si>
  <si>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</si>
  <si>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</si>
  <si>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</si>
  <si>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</si>
  <si>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</si>
  <si>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</si>
  <si>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</si>
  <si>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</si>
  <si>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</si>
  <si>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</si>
  <si>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</si>
  <si>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</si>
  <si>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</si>
  <si>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</si>
  <si>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</si>
  <si>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</si>
  <si>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</si>
  <si>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</si>
  <si>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</si>
  <si>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</si>
  <si>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</si>
  <si>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</si>
  <si>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</si>
  <si>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</si>
  <si>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</si>
  <si>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</si>
  <si>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</si>
  <si>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</si>
  <si>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</si>
  <si>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</si>
  <si>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</si>
  <si>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</si>
  <si>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</si>
  <si>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</si>
  <si>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</si>
  <si>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</si>
  <si>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</si>
  <si>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</si>
  <si>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</si>
  <si>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</si>
  <si>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</si>
  <si>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</si>
  <si>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</si>
  <si>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</si>
  <si>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</si>
  <si>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</si>
  <si>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</si>
  <si>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</si>
  <si>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</si>
  <si>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</si>
  <si>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</si>
  <si>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</si>
  <si>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</si>
  <si>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</si>
  <si>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</si>
  <si>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</si>
  <si>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</si>
  <si>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</si>
  <si>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</si>
  <si>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</si>
  <si>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</si>
  <si>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</si>
  <si>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</si>
  <si>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</si>
  <si>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</si>
  <si>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</si>
  <si>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</si>
  <si>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</si>
  <si>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</si>
  <si>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</si>
  <si>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</si>
  <si>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</si>
  <si>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</si>
  <si>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</si>
  <si>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</si>
  <si>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</si>
  <si>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</si>
  <si>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</si>
  <si>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</si>
  <si>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</si>
  <si>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</si>
  <si>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</si>
  <si>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</si>
  <si>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</si>
  <si>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</si>
  <si>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</si>
  <si>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</si>
  <si>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</si>
  <si>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</si>
  <si>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</si>
  <si>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</si>
  <si>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</si>
  <si>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</si>
  <si>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</si>
  <si>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</si>
  <si>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</si>
  <si>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</si>
  <si>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</si>
  <si>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</si>
  <si>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</si>
  <si>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</si>
  <si>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</si>
  <si>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</si>
  <si>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</si>
  <si>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</si>
  <si>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</si>
  <si>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</si>
  <si>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</si>
  <si>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</si>
  <si>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</si>
  <si>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</si>
  <si>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</si>
  <si>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</si>
  <si>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</si>
  <si>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</si>
  <si>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</si>
  <si>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</si>
  <si>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</si>
  <si>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</si>
  <si>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</si>
  <si>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</si>
  <si>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</si>
  <si>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</si>
  <si>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</si>
  <si>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</si>
  <si>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</si>
  <si>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</si>
  <si>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</si>
  <si>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</si>
  <si>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</si>
  <si>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</si>
  <si>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</si>
  <si>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</si>
  <si>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</si>
  <si>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</si>
  <si>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</si>
  <si>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</si>
  <si>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</si>
  <si>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</si>
  <si>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</si>
  <si>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</si>
  <si>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</si>
  <si>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</si>
  <si>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</si>
  <si>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</si>
  <si>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</si>
  <si>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</si>
  <si>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</si>
  <si>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</si>
  <si>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</si>
  <si>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</si>
  <si>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</si>
  <si>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</si>
  <si>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</si>
  <si>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</si>
  <si>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</si>
  <si>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</si>
  <si>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</si>
  <si>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</si>
  <si>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</si>
  <si>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</si>
  <si>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</si>
  <si>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</si>
  <si>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</si>
  <si>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</si>
  <si>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</si>
  <si>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</si>
  <si>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</si>
  <si>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</si>
  <si>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</si>
  <si>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</si>
  <si>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</si>
  <si>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</si>
  <si>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</si>
  <si>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</si>
  <si>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</si>
  <si>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</si>
  <si>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</si>
  <si>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</si>
  <si>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</si>
  <si>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</si>
  <si>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</si>
  <si>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</si>
  <si>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</si>
  <si>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</si>
  <si>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</si>
  <si>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</si>
  <si>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</si>
  <si>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</si>
  <si>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</si>
  <si>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</si>
  <si>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</si>
  <si>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</si>
  <si>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</si>
  <si>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</si>
  <si>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</si>
  <si>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</si>
  <si>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</si>
  <si>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</si>
  <si>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</si>
  <si>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</si>
  <si>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</si>
  <si>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</si>
  <si>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</si>
  <si>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</si>
  <si>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</si>
  <si>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</si>
  <si>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</si>
  <si>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</si>
  <si>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</si>
  <si>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</si>
  <si>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</si>
  <si>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</si>
  <si>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</si>
  <si>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</si>
  <si>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</si>
  <si>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</si>
  <si>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</si>
  <si>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</si>
  <si>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</si>
  <si>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</si>
  <si>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</si>
  <si>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</si>
  <si>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</si>
  <si>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</si>
  <si>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</si>
  <si>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</si>
  <si>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</si>
  <si>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</si>
  <si>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</si>
  <si>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</si>
  <si>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</si>
  <si>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</si>
  <si>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</si>
  <si>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</si>
  <si>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</si>
  <si>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</si>
  <si>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</si>
  <si>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</si>
  <si>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</si>
  <si>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</si>
  <si>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</si>
  <si>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</si>
  <si>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</si>
  <si>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</si>
  <si>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</si>
  <si>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</si>
  <si>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</si>
  <si>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</si>
  <si>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</si>
  <si>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</si>
  <si>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</si>
  <si>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</si>
  <si>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</si>
  <si>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</si>
  <si>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</si>
  <si>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</si>
  <si>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</si>
  <si>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</si>
  <si>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</si>
  <si>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</si>
  <si>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</si>
  <si>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</si>
  <si>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</si>
  <si>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</si>
  <si>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</si>
  <si>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</si>
  <si>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</si>
  <si>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</si>
  <si>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</si>
  <si>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</si>
  <si>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</si>
  <si>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</si>
  <si>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</si>
  <si>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</si>
  <si>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</si>
  <si>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</si>
  <si>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</si>
  <si>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</si>
  <si>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</si>
  <si>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</si>
  <si>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</si>
  <si>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</si>
  <si>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</si>
  <si>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</si>
  <si>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</si>
  <si>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</si>
  <si>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</si>
  <si>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</si>
  <si>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</si>
  <si>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</si>
  <si>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</si>
  <si>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</si>
  <si>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</si>
  <si>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</si>
  <si>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</si>
  <si>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</si>
  <si>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</si>
  <si>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</si>
  <si>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</si>
  <si>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</si>
  <si>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</si>
  <si>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</si>
  <si>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</si>
  <si>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</si>
  <si>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</si>
  <si>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</si>
  <si>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</si>
  <si>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</si>
  <si>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</si>
  <si>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</si>
  <si>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</si>
  <si>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</si>
  <si>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</si>
  <si>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</si>
  <si>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</si>
  <si>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</si>
  <si>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</si>
  <si>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</si>
  <si>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</si>
  <si>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</si>
  <si>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</si>
  <si>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</si>
  <si>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</si>
  <si>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</si>
  <si>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</si>
  <si>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</si>
  <si>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</si>
  <si>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</si>
  <si>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</si>
  <si>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</si>
  <si>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</si>
  <si>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</si>
  <si>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</si>
  <si>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</si>
  <si>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</si>
  <si>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</si>
  <si>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</si>
  <si>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</si>
  <si>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</si>
  <si>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</si>
  <si>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</si>
  <si>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</si>
  <si>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</si>
  <si>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</si>
  <si>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</si>
  <si>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</si>
  <si>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</si>
  <si>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</si>
  <si>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</si>
  <si>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</si>
  <si>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</si>
  <si>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</si>
  <si>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</si>
  <si>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</si>
  <si>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</si>
  <si>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</si>
  <si>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</si>
  <si>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</si>
  <si>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</si>
  <si>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</si>
  <si>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</si>
  <si>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</si>
  <si>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</si>
  <si>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</si>
  <si>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</si>
  <si>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</si>
  <si>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</si>
  <si>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</si>
  <si>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</si>
  <si>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</si>
  <si>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</si>
  <si>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</si>
  <si>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</si>
  <si>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</si>
  <si>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</si>
  <si>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</si>
  <si>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</si>
  <si>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</si>
  <si>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</si>
  <si>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</si>
  <si>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</si>
  <si>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</si>
  <si>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</si>
  <si>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</si>
  <si>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</si>
  <si>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</si>
  <si>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</si>
  <si>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</si>
  <si>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</si>
  <si>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</si>
  <si>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</si>
  <si>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</si>
  <si>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</si>
  <si>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</si>
  <si>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</si>
  <si>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</si>
  <si>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</si>
  <si>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</si>
  <si>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</si>
  <si>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</si>
  <si>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</si>
  <si>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</si>
  <si>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</si>
  <si>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</si>
  <si>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</si>
  <si>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</si>
  <si>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</si>
  <si>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</si>
  <si>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</si>
  <si>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</si>
  <si>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</si>
  <si>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</si>
  <si>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</si>
  <si>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</si>
  <si>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</si>
  <si>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</si>
  <si>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</si>
  <si>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</si>
  <si>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</si>
  <si>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</si>
  <si>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</si>
  <si>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</si>
  <si>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</si>
  <si>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</si>
  <si>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</si>
  <si>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</si>
  <si>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</si>
  <si>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</si>
  <si>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</si>
  <si>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</si>
  <si>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</si>
  <si>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</si>
  <si>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</si>
  <si>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</si>
  <si>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</si>
  <si>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</si>
  <si>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</si>
  <si>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</si>
  <si>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</si>
  <si>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</si>
  <si>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</si>
  <si>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</si>
  <si>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</si>
  <si>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</si>
  <si>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</si>
  <si>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</si>
  <si>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</si>
  <si>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</si>
  <si>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</si>
  <si>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</si>
  <si>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</si>
  <si>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</si>
  <si>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</si>
  <si>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</si>
  <si>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</si>
  <si>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</si>
  <si>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</si>
  <si>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</si>
  <si>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</si>
  <si>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</si>
  <si>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</si>
  <si>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</si>
  <si>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</si>
  <si>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</si>
  <si>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</si>
  <si>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</si>
  <si>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</si>
  <si>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</si>
  <si>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</si>
  <si>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</si>
  <si>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</si>
  <si>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</si>
  <si>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</si>
  <si>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</si>
  <si>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</si>
  <si>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</si>
  <si>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</si>
  <si>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</si>
  <si>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</si>
  <si>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</si>
  <si>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</si>
  <si>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</si>
  <si>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</si>
  <si>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</si>
  <si>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</si>
  <si>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</si>
  <si>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</si>
  <si>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</si>
  <si>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</si>
  <si>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</si>
  <si>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</si>
  <si>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</si>
  <si>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</si>
  <si>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</si>
  <si>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</si>
  <si>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</si>
  <si>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</si>
  <si>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</si>
  <si>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</si>
  <si>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</si>
  <si>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</si>
  <si>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</si>
  <si>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</si>
  <si>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</si>
  <si>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</si>
  <si>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</si>
  <si>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</si>
  <si>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</si>
  <si>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</si>
  <si>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</si>
  <si>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</si>
  <si>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</si>
  <si>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</si>
  <si>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</si>
  <si>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</si>
  <si>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</si>
  <si>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</si>
  <si>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</si>
  <si>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</si>
  <si>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</si>
  <si>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</si>
  <si>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</si>
  <si>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</si>
  <si>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</si>
  <si>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</si>
  <si>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</si>
  <si>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</si>
  <si>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</si>
  <si>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</si>
  <si>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</si>
  <si>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</si>
  <si>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</si>
  <si>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</si>
  <si>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</si>
  <si>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</si>
  <si>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</si>
  <si>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</si>
  <si>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</si>
  <si>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</si>
  <si>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</si>
  <si>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</si>
  <si>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</si>
  <si>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</si>
  <si>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</si>
  <si>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</si>
  <si>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</si>
  <si>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</si>
  <si>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</si>
  <si>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</si>
  <si>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</si>
  <si>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</si>
  <si>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</si>
  <si>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</si>
  <si>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</si>
  <si>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</si>
  <si>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</si>
  <si>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</si>
  <si>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</si>
  <si>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</si>
  <si>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</si>
  <si>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</si>
  <si>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</si>
  <si>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</si>
  <si>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</si>
  <si>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</si>
  <si>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</si>
  <si>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</si>
  <si>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</si>
  <si>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</si>
  <si>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</si>
  <si>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</si>
  <si>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</si>
  <si>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</si>
  <si>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</si>
  <si>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</si>
  <si>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</si>
  <si>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</si>
  <si>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</si>
  <si>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</si>
  <si>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</si>
  <si>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</si>
  <si>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</si>
  <si>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</si>
  <si>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</si>
  <si>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</si>
  <si>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</si>
  <si>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</si>
  <si>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</si>
  <si>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</si>
  <si>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</si>
  <si>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</si>
  <si>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</si>
  <si>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</si>
  <si>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</si>
  <si>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</si>
  <si>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</si>
  <si>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</si>
  <si>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</si>
  <si>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</si>
  <si>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</si>
  <si>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</si>
  <si>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</si>
  <si>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</si>
  <si>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</si>
  <si>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</si>
  <si>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</si>
  <si>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</si>
  <si>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</si>
  <si>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</si>
  <si>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</si>
  <si>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</si>
  <si>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</si>
  <si>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</si>
  <si>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</si>
  <si>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</si>
  <si>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</si>
  <si>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</si>
  <si>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</si>
  <si>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</si>
  <si>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</si>
  <si>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</si>
  <si>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</si>
  <si>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</si>
  <si>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</si>
  <si>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</si>
  <si>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</si>
  <si>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</si>
  <si>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</si>
  <si>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</si>
  <si>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</si>
  <si>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</si>
  <si>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</si>
  <si>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</si>
  <si>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</si>
  <si>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</si>
  <si>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</si>
  <si>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</si>
  <si>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</si>
  <si>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</si>
  <si>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</si>
  <si>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</si>
  <si>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</si>
  <si>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</si>
  <si>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</si>
  <si>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</si>
  <si>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</si>
  <si>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</si>
  <si>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</si>
  <si>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</si>
  <si>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</si>
  <si>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</si>
  <si>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</si>
  <si>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</si>
  <si>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</si>
  <si>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</si>
  <si>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</si>
  <si>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</si>
  <si>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</si>
  <si>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</si>
  <si>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</si>
  <si>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</si>
  <si>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</si>
  <si>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</si>
  <si>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</si>
  <si>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</si>
  <si>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</si>
  <si>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</si>
  <si>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</si>
  <si>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</si>
  <si>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</si>
  <si>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</si>
  <si>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</si>
  <si>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</si>
  <si>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</si>
  <si>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</si>
  <si>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</si>
  <si>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</si>
  <si>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</si>
  <si>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</si>
  <si>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</si>
  <si>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</si>
  <si>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</si>
  <si>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</si>
  <si>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</si>
  <si>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</si>
  <si>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</si>
  <si>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</si>
  <si>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</si>
  <si>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</si>
  <si>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</si>
  <si>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</si>
  <si>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</si>
  <si>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</si>
  <si>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</si>
  <si>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</si>
  <si>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</si>
  <si>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</si>
  <si>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</si>
  <si>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</si>
  <si>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</si>
  <si>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</si>
  <si>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</si>
  <si>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</si>
  <si>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</si>
  <si>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</si>
  <si>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</si>
  <si>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</si>
  <si>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</si>
  <si>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</si>
  <si>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</si>
  <si>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</si>
  <si>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</si>
  <si>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</si>
  <si>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</si>
  <si>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</si>
  <si>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</si>
  <si>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</si>
  <si>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</si>
  <si>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</si>
  <si>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</si>
  <si>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</si>
  <si>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</si>
  <si>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</si>
  <si>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</si>
  <si>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</si>
  <si>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</si>
  <si>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</si>
  <si>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</si>
  <si>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</si>
  <si>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</si>
  <si>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</si>
  <si>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</si>
  <si>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</si>
  <si>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</si>
  <si>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</si>
  <si>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</si>
  <si>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</si>
  <si>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</si>
  <si>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</si>
  <si>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</si>
  <si>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</si>
  <si>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</si>
  <si>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</si>
  <si>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</si>
  <si>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</si>
  <si>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</si>
  <si>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</si>
  <si>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</si>
  <si>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</si>
  <si>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</si>
  <si>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</si>
  <si>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</si>
  <si>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</si>
  <si>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</si>
  <si>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</si>
  <si>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</si>
  <si>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</si>
  <si>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</si>
  <si>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</si>
  <si>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</si>
  <si>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</si>
  <si>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</si>
  <si>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</si>
  <si>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</si>
  <si>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</si>
  <si>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</si>
  <si>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</si>
  <si>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</si>
  <si>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</si>
  <si>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</si>
  <si>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</si>
  <si>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</si>
  <si>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</si>
  <si>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</si>
  <si>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</si>
  <si>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</si>
  <si>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</si>
  <si>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</si>
  <si>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</si>
  <si>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</si>
  <si>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</si>
  <si>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</si>
  <si>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</si>
  <si>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</si>
  <si>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</si>
  <si>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</si>
  <si>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</si>
  <si>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</si>
  <si>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</si>
  <si>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</si>
  <si>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</si>
  <si>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</si>
  <si>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</si>
  <si>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</si>
  <si>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</si>
  <si>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</si>
  <si>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</si>
  <si>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</si>
  <si>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</si>
  <si>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</si>
  <si>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</si>
  <si>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</si>
  <si>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</si>
  <si>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</si>
  <si>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</si>
  <si>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</si>
  <si>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</si>
  <si>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</si>
  <si>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</si>
  <si>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</si>
  <si>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</si>
  <si>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</si>
  <si>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</si>
  <si>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</si>
  <si>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</si>
  <si>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</si>
  <si>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</si>
  <si>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</si>
  <si>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</si>
  <si>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</si>
  <si>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</si>
  <si>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</si>
  <si>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</si>
  <si>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</si>
  <si>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</si>
  <si>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</si>
  <si>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</si>
  <si>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</si>
  <si>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</si>
  <si>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</si>
  <si>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</si>
  <si>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</si>
  <si>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</si>
  <si>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</si>
  <si>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</si>
  <si>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</si>
  <si>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</si>
  <si>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</si>
  <si>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</si>
  <si>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</si>
  <si>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</si>
  <si>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</si>
  <si>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</si>
  <si>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</si>
  <si>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</si>
  <si>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</si>
  <si>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</si>
  <si>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</si>
  <si>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</si>
  <si>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</si>
  <si>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</si>
  <si>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</si>
  <si>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</si>
  <si>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</si>
  <si>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</si>
  <si>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</si>
  <si>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</si>
  <si>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</si>
  <si>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</si>
  <si>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</si>
  <si>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</si>
  <si>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</si>
  <si>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</si>
  <si>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</si>
  <si>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</si>
  <si>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</si>
  <si>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</si>
  <si>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</si>
  <si>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</si>
  <si>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</si>
  <si>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</si>
  <si>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</si>
  <si>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</si>
  <si>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</si>
  <si>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</si>
  <si>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</si>
  <si>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</si>
  <si>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</si>
  <si>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</si>
  <si>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</si>
  <si>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</si>
  <si>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</si>
  <si>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</si>
  <si>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</si>
  <si>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</si>
  <si>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</si>
  <si>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</si>
  <si>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</si>
  <si>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</si>
  <si>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</si>
  <si>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</si>
  <si>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</si>
  <si>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</si>
  <si>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</si>
  <si>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</si>
  <si>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</si>
  <si>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</si>
  <si>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</si>
  <si>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</si>
  <si>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</si>
  <si>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</si>
  <si>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</si>
  <si>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</si>
  <si>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</si>
  <si>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</si>
  <si>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</si>
  <si>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</si>
  <si>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</si>
  <si>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</si>
  <si>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</si>
  <si>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</si>
  <si>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</si>
  <si>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</si>
  <si>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</si>
  <si>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</si>
  <si>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</si>
  <si>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</si>
  <si>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</si>
  <si>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</si>
  <si>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</si>
  <si>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</si>
  <si>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</si>
  <si>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</si>
  <si>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</si>
  <si>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</si>
  <si>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</si>
  <si>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</si>
  <si>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</si>
  <si>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</si>
  <si>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</si>
  <si>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</si>
  <si>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</si>
  <si>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</si>
  <si>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</si>
  <si>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</si>
  <si>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</si>
  <si>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</si>
  <si>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</si>
  <si>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</si>
  <si>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</si>
  <si>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</si>
  <si>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</si>
  <si>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</si>
  <si>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</si>
  <si>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</si>
  <si>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</si>
  <si>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</si>
  <si>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</si>
  <si>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</si>
  <si>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</si>
  <si>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</si>
  <si>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</si>
  <si>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</si>
  <si>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</si>
  <si>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</si>
  <si>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</si>
  <si>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</si>
  <si>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</si>
  <si>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</si>
  <si>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</si>
  <si>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</si>
  <si>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</si>
  <si>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</si>
  <si>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</si>
  <si>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</si>
  <si>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</si>
  <si>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</si>
  <si>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</si>
  <si>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</si>
  <si>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</si>
  <si>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</si>
  <si>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</si>
  <si>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</si>
  <si>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</si>
  <si>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</si>
  <si>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</si>
  <si>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</si>
  <si>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</si>
  <si>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</si>
  <si>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</si>
  <si>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</si>
  <si>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</si>
  <si>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</si>
  <si>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</si>
  <si>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</si>
  <si>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</si>
  <si>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</si>
  <si>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</si>
  <si>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</si>
  <si>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</si>
  <si>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</si>
  <si>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</si>
  <si>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</si>
  <si>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</si>
  <si>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</si>
  <si>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</si>
  <si>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</si>
  <si>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</si>
  <si>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</si>
  <si>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</si>
  <si>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</si>
  <si>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</si>
  <si>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</si>
  <si>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</si>
  <si>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</si>
  <si>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</si>
  <si>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</si>
  <si>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</si>
  <si>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</si>
  <si>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</si>
  <si>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</si>
  <si>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</si>
  <si>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</si>
  <si>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</si>
  <si>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</si>
  <si>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</si>
  <si>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</si>
  <si>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</si>
  <si>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</si>
  <si>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</si>
  <si>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</si>
  <si>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</si>
  <si>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</si>
  <si>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</si>
  <si>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</si>
  <si>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</si>
  <si>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</si>
  <si>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</si>
  <si>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</si>
  <si>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</si>
  <si>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</si>
  <si>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</si>
  <si>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</si>
  <si>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</si>
  <si>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</si>
  <si>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</si>
  <si>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</si>
  <si>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</si>
  <si>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</si>
  <si>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</si>
  <si>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</si>
  <si>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</si>
  <si>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</si>
  <si>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</si>
  <si>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</si>
  <si>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</si>
  <si>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</si>
  <si>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</si>
  <si>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</si>
  <si>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</si>
  <si>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</si>
  <si>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</si>
  <si>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</si>
  <si>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</si>
  <si>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</si>
  <si>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</si>
  <si>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</si>
  <si>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</si>
  <si>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</si>
  <si>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</si>
  <si>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</si>
  <si>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</si>
  <si>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</si>
  <si>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</si>
  <si>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</si>
  <si>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</si>
  <si>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</si>
  <si>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</si>
  <si>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</si>
  <si>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</si>
  <si>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</si>
  <si>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</si>
  <si>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</si>
  <si>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</si>
  <si>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</si>
  <si>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</si>
  <si>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</si>
  <si>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</si>
  <si>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</si>
  <si>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</si>
  <si>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</si>
  <si>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</si>
  <si>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</si>
  <si>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</si>
  <si>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</si>
  <si>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</si>
  <si>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</si>
  <si>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</si>
  <si>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</si>
  <si>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</si>
  <si>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</si>
  <si>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</si>
  <si>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</si>
  <si>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</si>
  <si>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</si>
  <si>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</si>
  <si>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</si>
  <si>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</si>
  <si>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</si>
  <si>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</si>
  <si>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</si>
  <si>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</si>
  <si>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</si>
  <si>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</si>
  <si>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</si>
  <si>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</si>
  <si>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</si>
  <si>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</si>
  <si>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</si>
  <si>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</si>
  <si>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</si>
  <si>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</si>
  <si>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</si>
  <si>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</si>
  <si>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</si>
  <si>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</si>
  <si>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</si>
  <si>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</si>
  <si>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</si>
  <si>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</si>
  <si>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</si>
  <si>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</si>
  <si>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</si>
  <si>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</si>
  <si>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</si>
  <si>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</si>
  <si>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</si>
  <si>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</si>
  <si>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</si>
  <si>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</si>
  <si>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</si>
  <si>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</si>
  <si>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</si>
  <si>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</si>
  <si>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</si>
  <si>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</si>
  <si>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</si>
  <si>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</si>
  <si>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</si>
  <si>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</si>
  <si>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</si>
  <si>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</si>
  <si>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</si>
  <si>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</si>
  <si>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</si>
  <si>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</si>
  <si>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</si>
  <si>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</si>
  <si>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</si>
  <si>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</si>
  <si>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</si>
  <si>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</si>
  <si>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</si>
  <si>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</si>
  <si>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</si>
  <si>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</si>
  <si>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</si>
  <si>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</si>
  <si>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</si>
  <si>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</si>
  <si>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</si>
  <si>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</si>
  <si>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</si>
  <si>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</si>
  <si>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</si>
  <si>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</si>
  <si>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</si>
  <si>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</si>
  <si>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</si>
  <si>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</si>
  <si>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</si>
  <si>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</si>
  <si>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</si>
  <si>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</si>
  <si>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</si>
  <si>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</si>
  <si>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</si>
  <si>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</si>
  <si>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</si>
  <si>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</si>
  <si>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</si>
  <si>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</si>
  <si>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</si>
  <si>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</si>
  <si>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</si>
  <si>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</si>
  <si>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</si>
  <si>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</si>
  <si>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</si>
  <si>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</si>
  <si>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</si>
  <si>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</si>
  <si>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</si>
  <si>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</si>
  <si>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</si>
  <si>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</si>
  <si>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</si>
  <si>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</si>
  <si>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</si>
  <si>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</si>
  <si>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</si>
  <si>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</si>
  <si>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</si>
  <si>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</si>
  <si>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</si>
  <si>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</si>
  <si>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</si>
  <si>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</si>
  <si>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</si>
  <si>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</si>
  <si>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</si>
  <si>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</si>
  <si>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</si>
  <si>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</si>
  <si>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</si>
  <si>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</si>
  <si>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</si>
  <si>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</si>
  <si>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</si>
  <si>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</si>
  <si>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</si>
  <si>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</si>
  <si>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</si>
  <si>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</si>
  <si>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</si>
  <si>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</si>
  <si>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</si>
  <si>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</si>
  <si>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</si>
  <si>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</si>
  <si>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</si>
  <si>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</si>
  <si>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</si>
  <si>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</si>
  <si>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</si>
  <si>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</si>
  <si>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</si>
  <si>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</si>
  <si>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</si>
  <si>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</si>
  <si>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</si>
  <si>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</si>
  <si>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</si>
  <si>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</si>
  <si>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</si>
  <si>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</si>
  <si>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</si>
  <si>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</si>
  <si>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</si>
  <si>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</si>
  <si>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</si>
  <si>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</si>
  <si>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</si>
  <si>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</si>
  <si>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</si>
  <si>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</si>
  <si>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</si>
  <si>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</si>
  <si>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</si>
  <si>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</si>
  <si>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</si>
  <si>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</si>
  <si>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</si>
  <si>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</si>
  <si>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</si>
  <si>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</si>
  <si>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</si>
  <si>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</si>
  <si>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</si>
  <si>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</si>
  <si>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</si>
  <si>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</si>
  <si>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</si>
  <si>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</si>
  <si>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</si>
  <si>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</si>
  <si>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</si>
  <si>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</si>
  <si>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</si>
  <si>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</si>
  <si>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</si>
  <si>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</si>
  <si>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</si>
  <si>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</si>
  <si>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</si>
  <si>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</si>
  <si>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</si>
  <si>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</si>
  <si>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</si>
  <si>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</si>
  <si>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</si>
  <si>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</si>
  <si>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</si>
  <si>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</si>
  <si>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</si>
  <si>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</si>
  <si>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</si>
  <si>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</si>
  <si>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</si>
  <si>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</si>
  <si>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</si>
  <si>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</si>
  <si>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</si>
  <si>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</si>
  <si>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</si>
  <si>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</si>
  <si>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</si>
  <si>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</si>
  <si>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</si>
  <si>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</si>
  <si>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</si>
  <si>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</si>
  <si>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</si>
  <si>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</si>
  <si>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</si>
  <si>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</si>
  <si>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</si>
  <si>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</si>
  <si>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</si>
  <si>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</si>
  <si>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</si>
  <si>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</si>
  <si>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</si>
  <si>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</si>
  <si>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</si>
  <si>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</si>
  <si>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</si>
  <si>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</si>
  <si>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</si>
  <si>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</si>
  <si>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</si>
  <si>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</si>
  <si>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</si>
  <si>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</si>
  <si>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</si>
  <si>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</si>
  <si>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</si>
  <si>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</si>
  <si>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</si>
  <si>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</si>
  <si>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</si>
  <si>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</si>
  <si>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</si>
  <si>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</si>
  <si>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</si>
  <si>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</si>
  <si>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</si>
  <si>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</si>
  <si>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</si>
  <si>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</si>
  <si>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</si>
  <si>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</si>
  <si>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</si>
  <si>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</si>
  <si>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</si>
  <si>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</si>
  <si>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</si>
  <si>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</si>
  <si>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</si>
  <si>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</si>
  <si>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</si>
  <si>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</si>
  <si>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</si>
  <si>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</si>
  <si>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</si>
  <si>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</si>
  <si>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</si>
  <si>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</si>
  <si>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</si>
  <si>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</si>
  <si>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</si>
  <si>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</si>
  <si>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</si>
  <si>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</si>
  <si>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</si>
  <si>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</si>
  <si>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</si>
  <si>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</si>
  <si>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</si>
  <si>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</si>
  <si>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</si>
  <si>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</si>
  <si>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</si>
  <si>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</si>
  <si>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</si>
  <si>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</si>
  <si>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</si>
  <si>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</si>
  <si>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</si>
  <si>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</si>
  <si>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</si>
  <si>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</si>
  <si>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</si>
  <si>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</si>
  <si>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</si>
  <si>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</si>
  <si>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</si>
  <si>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</si>
  <si>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</si>
  <si>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</si>
  <si>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</si>
  <si>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</si>
  <si>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</si>
  <si>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</si>
  <si>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</si>
  <si>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</si>
  <si>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</si>
  <si>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</si>
  <si>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</si>
  <si>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</si>
  <si>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</si>
  <si>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</si>
  <si>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</si>
  <si>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</si>
  <si>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</si>
  <si>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</si>
  <si>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</si>
  <si>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</si>
  <si>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</si>
  <si>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</si>
  <si>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</si>
  <si>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</si>
  <si>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</si>
  <si>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</si>
  <si>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</si>
  <si>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</si>
  <si>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</si>
  <si>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</si>
  <si>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</si>
  <si>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</si>
  <si>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</si>
  <si>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</si>
  <si>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</si>
  <si>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</si>
  <si>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</si>
  <si>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</si>
  <si>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</si>
  <si>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</si>
  <si>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</si>
  <si>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</si>
  <si>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</si>
  <si>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</si>
  <si>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</si>
  <si>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</si>
  <si>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</si>
  <si>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</si>
  <si>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</si>
  <si>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</si>
  <si>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</si>
  <si>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</si>
  <si>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</si>
  <si>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</si>
  <si>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</si>
  <si>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</si>
  <si>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</si>
  <si>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</si>
  <si>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</si>
  <si>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</si>
  <si>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</si>
  <si>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</si>
  <si>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</si>
  <si>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</si>
  <si>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</si>
  <si>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</si>
  <si>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</si>
  <si>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</si>
  <si>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</si>
  <si>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</si>
  <si>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</si>
  <si>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</si>
  <si>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</si>
  <si>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</si>
  <si>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</si>
  <si>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</si>
  <si>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</si>
  <si>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</si>
  <si>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</si>
  <si>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</si>
  <si>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</si>
  <si>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</si>
  <si>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</si>
  <si>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</si>
  <si>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</si>
  <si>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</si>
  <si>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</si>
  <si>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</si>
  <si>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</si>
  <si>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</si>
  <si>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</si>
  <si>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</si>
  <si>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</si>
  <si>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</si>
  <si>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</si>
  <si>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</si>
  <si>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</si>
  <si>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</si>
  <si>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</si>
  <si>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</si>
  <si>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</si>
  <si>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</si>
  <si>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</si>
  <si>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</si>
  <si>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</si>
  <si>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</si>
  <si>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</si>
  <si>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</si>
  <si>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</si>
  <si>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</si>
  <si>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</si>
  <si>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</si>
  <si>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</si>
  <si>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</si>
  <si>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</si>
  <si>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</si>
  <si>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</si>
  <si>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</si>
  <si>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</si>
  <si>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</si>
  <si>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</si>
  <si>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</si>
  <si>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</si>
  <si>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</si>
  <si>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</si>
  <si>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</si>
  <si>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</si>
  <si>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</si>
  <si>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</si>
  <si>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</si>
  <si>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</si>
  <si>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</si>
  <si>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</si>
  <si>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</si>
  <si>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</si>
  <si>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</si>
  <si>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</si>
  <si>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</si>
  <si>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</si>
  <si>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</si>
  <si>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</si>
  <si>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</si>
  <si>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</si>
  <si>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</si>
  <si>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</si>
  <si>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</si>
  <si>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</si>
  <si>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</si>
  <si>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</si>
  <si>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</si>
  <si>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</si>
  <si>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</si>
  <si>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</si>
  <si>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</si>
  <si>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</si>
  <si>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</si>
  <si>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</si>
  <si>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</si>
  <si>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</si>
  <si>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</si>
  <si>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</si>
  <si>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</si>
  <si>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</si>
  <si>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</si>
  <si>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</si>
  <si>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</si>
  <si>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</si>
  <si>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</si>
  <si>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</si>
  <si>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</si>
  <si>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</si>
  <si>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</si>
  <si>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</si>
  <si>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</si>
  <si>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</si>
  <si>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</si>
  <si>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</si>
  <si>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</si>
  <si>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</si>
  <si>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</si>
  <si>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</si>
  <si>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</si>
  <si>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</si>
  <si>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</si>
  <si>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</si>
  <si>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</si>
  <si>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</si>
  <si>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</si>
  <si>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</si>
  <si>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</si>
  <si>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</si>
  <si>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</si>
  <si>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</si>
  <si>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</si>
  <si>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</si>
  <si>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</si>
  <si>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</si>
  <si>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</si>
  <si>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</si>
  <si>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</si>
  <si>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</si>
  <si>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</si>
  <si>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</si>
  <si>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</si>
  <si>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</si>
  <si>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</si>
  <si>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</si>
  <si>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</si>
  <si>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</si>
  <si>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</si>
  <si>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</si>
  <si>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</si>
  <si>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</si>
  <si>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</si>
  <si>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</si>
  <si>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</si>
  <si>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</si>
  <si>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</si>
  <si>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</si>
  <si>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</si>
  <si>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</si>
  <si>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</si>
  <si>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</si>
  <si>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</si>
  <si>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</si>
  <si>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</si>
  <si>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</si>
  <si>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</si>
  <si>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</si>
  <si>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</si>
  <si>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</si>
  <si>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</si>
  <si>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</si>
  <si>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</si>
  <si>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</si>
  <si>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</si>
  <si>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</si>
  <si>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</si>
  <si>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</si>
  <si>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</si>
  <si>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</si>
  <si>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</si>
  <si>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</si>
  <si>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</si>
  <si>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</si>
  <si>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</si>
  <si>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</si>
  <si>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</si>
  <si>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</si>
  <si>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</si>
  <si>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</si>
  <si>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</si>
  <si>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</si>
  <si>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</si>
  <si>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</si>
  <si>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</si>
  <si>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</si>
  <si>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</si>
  <si>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</si>
  <si>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</si>
  <si>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</si>
  <si>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</si>
  <si>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</si>
  <si>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</si>
  <si>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</si>
  <si>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</si>
  <si>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</si>
  <si>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</si>
  <si>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</si>
  <si>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</si>
  <si>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</si>
  <si>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</si>
  <si>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</si>
  <si>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</si>
  <si>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</si>
  <si>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</si>
  <si>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</si>
  <si>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</si>
  <si>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</si>
  <si>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</si>
  <si>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</si>
  <si>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</si>
  <si>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</si>
  <si>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</si>
  <si>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</si>
  <si>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</si>
  <si>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</si>
  <si>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</si>
  <si>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</si>
  <si>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</si>
  <si>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</si>
  <si>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</si>
  <si>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</si>
  <si>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</si>
  <si>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</si>
  <si>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</si>
  <si>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</si>
  <si>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</si>
  <si>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</si>
  <si>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</si>
  <si>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</si>
  <si>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</si>
  <si>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</si>
  <si>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</si>
  <si>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</si>
  <si>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</si>
  <si>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</si>
  <si>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</si>
  <si>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</si>
  <si>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</si>
  <si>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</si>
  <si>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</si>
  <si>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</si>
  <si>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</si>
  <si>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</si>
  <si>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</si>
  <si>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</si>
  <si>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</si>
  <si>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</si>
  <si>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</si>
  <si>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</si>
  <si>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</si>
  <si>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</si>
  <si>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</si>
  <si>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</si>
  <si>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</si>
  <si>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</si>
  <si>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</si>
  <si>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</si>
  <si>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</si>
  <si>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</si>
  <si>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</si>
  <si>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</si>
  <si>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</si>
  <si>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</si>
  <si>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</si>
  <si>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</si>
  <si>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</si>
  <si>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</si>
  <si>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</si>
  <si>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</si>
  <si>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</si>
  <si>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</si>
  <si>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</si>
  <si>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</si>
  <si>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</si>
  <si>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</si>
  <si>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</si>
  <si>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</si>
  <si>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</si>
  <si>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</si>
  <si>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</si>
  <si>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</si>
  <si>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</si>
  <si>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</si>
  <si>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</si>
  <si>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</si>
  <si>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</si>
  <si>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</si>
  <si>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</si>
  <si>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</si>
  <si>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</si>
  <si>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</si>
  <si>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</si>
  <si>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</si>
  <si>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</si>
  <si>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</si>
  <si>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</si>
  <si>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</si>
  <si>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</si>
  <si>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</si>
  <si>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</si>
  <si>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</si>
  <si>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</si>
  <si>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</si>
  <si>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</si>
  <si>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</si>
  <si>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</si>
  <si>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</si>
  <si>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</si>
  <si>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</si>
  <si>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</si>
  <si>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</si>
  <si>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</si>
  <si>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</si>
  <si>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</si>
  <si>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</si>
  <si>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</si>
  <si>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</si>
  <si>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</si>
  <si>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</si>
  <si>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</si>
  <si>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</si>
  <si>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</si>
  <si>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</si>
  <si>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</si>
  <si>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</si>
  <si>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</si>
  <si>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</si>
  <si>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</si>
  <si>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</si>
  <si>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</si>
  <si>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</si>
  <si>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</si>
  <si>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</si>
  <si>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</si>
  <si>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</si>
  <si>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</si>
  <si>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</si>
  <si>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</si>
  <si>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</si>
  <si>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</si>
  <si>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</si>
  <si>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</si>
  <si>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</si>
  <si>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</si>
  <si>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</si>
  <si>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</si>
  <si>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</si>
  <si>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</si>
  <si>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</si>
  <si>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</si>
  <si>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</si>
  <si>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</si>
  <si>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</si>
  <si>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</si>
  <si>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</si>
  <si>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</si>
  <si>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</si>
  <si>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</si>
  <si>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</si>
  <si>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</si>
  <si>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</si>
  <si>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</si>
  <si>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</si>
  <si>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</si>
  <si>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</si>
  <si>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</si>
  <si>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</si>
  <si>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</si>
  <si>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</si>
  <si>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</si>
  <si>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</si>
  <si>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</si>
  <si>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</si>
  <si>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</si>
  <si>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</si>
  <si>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</si>
  <si>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</si>
  <si>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</si>
  <si>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</si>
  <si>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</si>
  <si>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</si>
  <si>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</si>
  <si>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</si>
  <si>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</si>
  <si>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</si>
  <si>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</si>
  <si>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</si>
  <si>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</si>
  <si>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</si>
  <si>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</si>
  <si>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</si>
  <si>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</si>
  <si>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</si>
  <si>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</si>
  <si>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</si>
  <si>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</si>
  <si>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</si>
  <si>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</si>
  <si>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</si>
  <si>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</si>
  <si>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</si>
  <si>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</si>
  <si>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</si>
  <si>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</si>
  <si>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</si>
  <si>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</si>
  <si>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</si>
  <si>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</si>
  <si>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</si>
  <si>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</si>
  <si>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</si>
  <si>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</si>
  <si>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</si>
  <si>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</si>
  <si>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</si>
  <si>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</si>
  <si>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</si>
  <si>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</si>
  <si>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</si>
  <si>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</si>
  <si>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</si>
  <si>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</si>
  <si>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</si>
  <si>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</si>
  <si>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</si>
  <si>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</si>
  <si>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</si>
  <si>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</si>
  <si>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</si>
  <si>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</si>
  <si>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</si>
  <si>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</si>
  <si>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</si>
  <si>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</si>
  <si>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</si>
  <si>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</si>
  <si>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</si>
  <si>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</si>
  <si>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</si>
  <si>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</si>
  <si>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</si>
  <si>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</si>
  <si>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</si>
  <si>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</si>
  <si>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</si>
  <si>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</si>
  <si>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</si>
  <si>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</si>
  <si>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</si>
  <si>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</si>
  <si>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</si>
  <si>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</si>
  <si>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</si>
  <si>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</si>
  <si>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</si>
  <si>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</si>
  <si>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</si>
  <si>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</si>
  <si>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</si>
  <si>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</si>
  <si>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</si>
  <si>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</si>
  <si>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</si>
  <si>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</si>
  <si>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</si>
  <si>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</si>
  <si>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</si>
  <si>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</si>
  <si>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</si>
  <si>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</si>
  <si>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</si>
  <si>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</si>
  <si>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</si>
  <si>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</si>
  <si>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</si>
  <si>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</si>
  <si>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</si>
  <si>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</si>
  <si>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</si>
  <si>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</si>
  <si>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</si>
  <si>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</si>
  <si>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</si>
  <si>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</si>
  <si>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</si>
  <si>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</si>
  <si>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</si>
  <si>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</si>
  <si>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</si>
  <si>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</si>
  <si>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</si>
  <si>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</si>
  <si>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</si>
  <si>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</si>
  <si>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</si>
  <si>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</si>
  <si>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</si>
  <si>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</si>
  <si>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</si>
  <si>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</si>
  <si>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</si>
  <si>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</si>
  <si>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</si>
  <si>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</si>
  <si>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</si>
  <si>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</si>
  <si>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</si>
  <si>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</si>
  <si>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</si>
  <si>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</si>
  <si>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</si>
  <si>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</si>
  <si>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</si>
  <si>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</si>
  <si>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</si>
  <si>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</si>
  <si>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</si>
  <si>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</si>
  <si>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</si>
  <si>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</si>
  <si>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</si>
  <si>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</si>
  <si>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</si>
  <si>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</si>
  <si>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</si>
  <si>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</si>
  <si>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</si>
  <si>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</si>
  <si>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</si>
  <si>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</si>
  <si>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</si>
  <si>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</si>
  <si>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</si>
  <si>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</si>
  <si>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</si>
  <si>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</si>
  <si>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</si>
  <si>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</si>
  <si>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</si>
  <si>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</si>
  <si>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</si>
  <si>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</si>
  <si>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</si>
  <si>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</si>
  <si>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</si>
  <si>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</si>
  <si>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</si>
  <si>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</si>
  <si>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</si>
  <si>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</si>
  <si>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</si>
  <si>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</si>
  <si>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</si>
  <si>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</si>
  <si>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</si>
  <si>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</si>
  <si>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</si>
  <si>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</si>
  <si>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</si>
  <si>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</si>
  <si>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</si>
  <si>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</si>
  <si>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</si>
  <si>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</si>
  <si>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</si>
  <si>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</si>
  <si>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</si>
  <si>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</si>
  <si>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</si>
  <si>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</si>
  <si>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</si>
  <si>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</si>
  <si>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</si>
  <si>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</si>
  <si>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</si>
  <si>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</si>
  <si>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</si>
  <si>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</si>
  <si>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</si>
  <si>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</si>
  <si>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</si>
  <si>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</si>
  <si>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</si>
  <si>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</si>
  <si>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</si>
  <si>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</si>
  <si>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</si>
  <si>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</si>
  <si>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</si>
  <si>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</si>
  <si>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</si>
  <si>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</si>
  <si>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</si>
  <si>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</si>
  <si>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</si>
  <si>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</si>
  <si>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</si>
  <si>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</si>
  <si>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</si>
  <si>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</si>
  <si>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</si>
  <si>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</si>
  <si>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</si>
  <si>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</si>
  <si>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</si>
  <si>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</si>
  <si>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</si>
  <si>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</si>
  <si>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</si>
  <si>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</si>
  <si>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</si>
  <si>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</si>
  <si>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</si>
  <si>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</si>
  <si>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</si>
  <si>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</si>
  <si>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</si>
  <si>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</si>
  <si>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</si>
  <si>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</si>
  <si>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</si>
  <si>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</si>
  <si>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</si>
  <si>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</si>
  <si>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</si>
  <si>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</si>
  <si>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</si>
  <si>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</si>
  <si>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</si>
  <si>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</si>
  <si>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</si>
  <si>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</si>
  <si>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</si>
  <si>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</si>
  <si>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</si>
  <si>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</si>
  <si>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</si>
  <si>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</si>
  <si>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</si>
  <si>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</si>
  <si>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</si>
  <si>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</si>
  <si>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</si>
  <si>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</si>
  <si>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</si>
  <si>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</si>
  <si>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</si>
  <si>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</si>
  <si>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</si>
  <si>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</si>
  <si>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</si>
  <si>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</si>
  <si>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</si>
  <si>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</si>
  <si>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</si>
  <si>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</si>
  <si>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</si>
  <si>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</si>
  <si>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</si>
  <si>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</si>
  <si>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</si>
  <si>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</si>
  <si>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</si>
  <si>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</si>
  <si>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</si>
  <si>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</si>
  <si>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</si>
  <si>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</si>
  <si>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</si>
  <si>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</si>
  <si>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</si>
  <si>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</si>
  <si>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</si>
  <si>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</si>
  <si>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</si>
  <si>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</si>
  <si>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</si>
  <si>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</si>
  <si>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</si>
  <si>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</si>
  <si>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</si>
  <si>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</si>
  <si>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</si>
  <si>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</si>
  <si>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</si>
  <si>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</si>
  <si>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</si>
  <si>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</si>
  <si>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</si>
  <si>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</si>
  <si>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</si>
  <si>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</si>
  <si>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</si>
  <si>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</si>
  <si>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</si>
  <si>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</si>
  <si>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</si>
  <si>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</si>
  <si>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</si>
  <si>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</si>
  <si>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</si>
  <si>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</si>
  <si>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</si>
  <si>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</si>
  <si>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</si>
  <si>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</si>
  <si>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</si>
  <si>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</si>
  <si>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</si>
  <si>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</si>
  <si>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</si>
  <si>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</si>
  <si>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</si>
  <si>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</si>
  <si>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</si>
  <si>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</si>
  <si>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</si>
  <si>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</si>
  <si>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</si>
  <si>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</si>
  <si>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</si>
  <si>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</si>
  <si>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</si>
  <si>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</si>
  <si>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</si>
  <si>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</si>
  <si>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</si>
  <si>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</si>
  <si>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</si>
  <si>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</si>
  <si>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</si>
  <si>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</si>
  <si>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</si>
  <si>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</si>
  <si>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</si>
  <si>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</si>
  <si>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</si>
  <si>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</si>
  <si>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</si>
  <si>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</si>
  <si>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</si>
  <si>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</si>
  <si>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</si>
  <si>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</si>
  <si>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</si>
  <si>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</si>
  <si>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</si>
  <si>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</si>
  <si>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</si>
  <si>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</si>
  <si>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</si>
  <si>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</si>
  <si>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</si>
  <si>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</si>
  <si>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</si>
  <si>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</si>
  <si>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</si>
  <si>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</si>
  <si>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</si>
  <si>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</si>
  <si>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</si>
  <si>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</si>
  <si>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</si>
  <si>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</si>
  <si>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</si>
  <si>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</si>
  <si>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</si>
  <si>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</si>
  <si>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</si>
  <si>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</si>
  <si>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</si>
  <si>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</si>
  <si>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</si>
  <si>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</si>
  <si>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</si>
  <si>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</si>
  <si>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</si>
  <si>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</si>
  <si>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</si>
  <si>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</si>
  <si>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</si>
  <si>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</si>
  <si>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</si>
  <si>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</si>
  <si>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</si>
  <si>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</si>
  <si>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</si>
  <si>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</si>
  <si>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</si>
  <si>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</si>
  <si>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</si>
  <si>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</si>
  <si>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</si>
  <si>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</si>
  <si>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</si>
  <si>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</si>
  <si>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</si>
  <si>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</si>
  <si>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</si>
  <si>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</si>
  <si>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</si>
  <si>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</si>
  <si>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</si>
  <si>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</si>
  <si>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</si>
  <si>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</si>
  <si>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</si>
  <si>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</si>
  <si>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</si>
  <si>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</si>
  <si>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</si>
  <si>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</si>
  <si>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</si>
  <si>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</si>
  <si>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</si>
  <si>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</si>
  <si>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</si>
  <si>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</si>
  <si>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</si>
  <si>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</si>
  <si>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</si>
  <si>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</si>
  <si>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</si>
  <si>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</si>
  <si>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</si>
  <si>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</si>
  <si>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</si>
  <si>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</si>
  <si>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</si>
  <si>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</si>
  <si>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</si>
  <si>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</si>
  <si>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</si>
  <si>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</si>
  <si>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</si>
  <si>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</si>
  <si>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</si>
  <si>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</si>
  <si>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</si>
  <si>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</si>
  <si>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</si>
  <si>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</si>
  <si>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</si>
  <si>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</si>
  <si>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</si>
  <si>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</si>
  <si>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</si>
  <si>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</si>
  <si>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</si>
  <si>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</si>
  <si>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</si>
  <si>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</si>
  <si>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</si>
  <si>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</si>
  <si>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</si>
  <si>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</si>
  <si>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</si>
  <si>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</si>
  <si>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</si>
  <si>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</si>
  <si>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</si>
  <si>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</si>
  <si>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</si>
  <si>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</si>
  <si>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</si>
  <si>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</si>
  <si>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</si>
  <si>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</si>
  <si>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</si>
  <si>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</si>
  <si>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</si>
  <si>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</si>
  <si>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</si>
  <si>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</si>
  <si>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</si>
  <si>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</si>
  <si>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</si>
  <si>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</si>
  <si>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</si>
  <si>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</si>
  <si>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</si>
  <si>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</si>
  <si>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</si>
  <si>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</si>
  <si>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</si>
  <si>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</si>
  <si>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</si>
  <si>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</si>
  <si>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</si>
  <si>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</si>
  <si>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</si>
  <si>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</si>
  <si>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</si>
  <si>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</si>
  <si>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</si>
  <si>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</si>
  <si>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</si>
  <si>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</si>
  <si>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</si>
  <si>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</si>
  <si>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</si>
  <si>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</si>
  <si>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</si>
  <si>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</si>
  <si>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</si>
  <si>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</si>
  <si>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</si>
  <si>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</si>
  <si>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</si>
  <si>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</si>
  <si>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</si>
  <si>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</si>
  <si>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</si>
  <si>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</si>
  <si>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</si>
  <si>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</si>
  <si>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</si>
  <si>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</si>
  <si>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</si>
  <si>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</si>
  <si>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</si>
  <si>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</si>
  <si>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</si>
  <si>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</si>
  <si>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</si>
  <si>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</si>
  <si>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</si>
  <si>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</si>
  <si>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</si>
  <si>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</si>
  <si>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</si>
  <si>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</si>
  <si>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</si>
  <si>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</si>
  <si>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</si>
  <si>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</si>
  <si>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</si>
  <si>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</si>
  <si>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</si>
  <si>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</si>
  <si>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</si>
  <si>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</si>
  <si>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</si>
  <si>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</si>
  <si>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</si>
  <si>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</si>
  <si>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</si>
  <si>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</si>
  <si>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</si>
  <si>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</si>
  <si>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</si>
  <si>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</si>
  <si>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</si>
  <si>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</si>
  <si>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</si>
  <si>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</si>
  <si>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</si>
  <si>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</si>
  <si>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</si>
  <si>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</si>
  <si>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</si>
  <si>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</si>
  <si>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</si>
  <si>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</si>
  <si>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</si>
  <si>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</si>
  <si>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</si>
  <si>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</si>
  <si>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</si>
  <si>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</si>
  <si>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</si>
  <si>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</si>
  <si>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</si>
  <si>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</si>
  <si>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</si>
  <si>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</si>
  <si>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</si>
  <si>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</si>
  <si>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</si>
  <si>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</si>
  <si>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</si>
  <si>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</si>
  <si>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</si>
  <si>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</si>
  <si>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</si>
  <si>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</si>
  <si>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</si>
  <si>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</si>
  <si>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</si>
  <si>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</si>
  <si>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</si>
  <si>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</si>
  <si>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</si>
  <si>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</si>
  <si>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</si>
  <si>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</si>
  <si>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</si>
  <si>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</si>
  <si>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</si>
  <si>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</si>
  <si>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</si>
  <si>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</si>
  <si>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</si>
  <si>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</si>
  <si>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</si>
  <si>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</si>
  <si>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</si>
  <si>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</si>
  <si>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</si>
  <si>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</si>
  <si>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</si>
  <si>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</si>
  <si>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</si>
  <si>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</si>
  <si>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</si>
  <si>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</si>
  <si>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</si>
  <si>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</si>
  <si>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</si>
  <si>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</si>
  <si>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</si>
  <si>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</si>
  <si>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</si>
  <si>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</si>
  <si>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</si>
  <si>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</si>
  <si>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</si>
  <si>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</si>
  <si>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</si>
  <si>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</si>
  <si>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</si>
  <si>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</si>
  <si>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</si>
  <si>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</si>
  <si>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</si>
  <si>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</si>
  <si>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</si>
  <si>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</si>
  <si>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</si>
  <si>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</si>
  <si>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</si>
  <si>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</si>
  <si>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</si>
  <si>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</si>
  <si>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</si>
  <si>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</si>
  <si>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</si>
  <si>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</si>
  <si>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</si>
  <si>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</si>
  <si>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</si>
  <si>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</si>
  <si>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</si>
  <si>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</si>
  <si>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</si>
  <si>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</si>
  <si>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</si>
  <si>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</si>
  <si>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</si>
  <si>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</si>
  <si>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</si>
  <si>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</si>
  <si>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</si>
  <si>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</si>
  <si>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</si>
  <si>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</si>
  <si>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</si>
  <si>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</si>
  <si>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</si>
  <si>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</si>
  <si>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</si>
  <si>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</si>
  <si>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</si>
  <si>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</si>
  <si>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</si>
  <si>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</si>
  <si>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</si>
  <si>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</si>
  <si>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</si>
  <si>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</si>
  <si>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</si>
  <si>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</si>
  <si>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</si>
  <si>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</si>
  <si>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</si>
  <si>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</si>
  <si>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</si>
  <si>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</si>
  <si>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</si>
  <si>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</si>
  <si>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</si>
  <si>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</si>
  <si>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</si>
  <si>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</si>
  <si>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</si>
  <si>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</si>
  <si>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</si>
  <si>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</si>
  <si>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</si>
  <si>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</si>
  <si>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</si>
  <si>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</si>
  <si>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</si>
  <si>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</si>
  <si>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</si>
  <si>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</si>
  <si>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</si>
  <si>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</si>
  <si>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</si>
  <si>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</si>
  <si>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</si>
  <si>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</si>
  <si>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</si>
  <si>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</si>
  <si>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</si>
  <si>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</si>
  <si>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</si>
  <si>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</si>
  <si>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</si>
  <si>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</si>
  <si>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</si>
  <si>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</si>
  <si>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</si>
  <si>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</si>
  <si>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</si>
  <si>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</si>
  <si>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</si>
  <si>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</si>
  <si>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</si>
  <si>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</si>
  <si>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</si>
  <si>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</si>
  <si>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</si>
  <si>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</si>
  <si>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</si>
  <si>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</si>
  <si>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</si>
  <si>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</si>
  <si>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</si>
  <si>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</si>
  <si>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</si>
  <si>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</si>
  <si>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</si>
  <si>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</si>
  <si>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</si>
  <si>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</si>
  <si>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</si>
  <si>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</si>
  <si>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</si>
  <si>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</si>
  <si>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</si>
  <si>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</si>
  <si>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</si>
  <si>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</si>
  <si>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</si>
  <si>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</si>
  <si>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</si>
  <si>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</si>
  <si>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</si>
  <si>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</si>
  <si>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</si>
  <si>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</si>
  <si>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</si>
  <si>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</si>
  <si>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</si>
  <si>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</si>
  <si>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</si>
  <si>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</si>
  <si>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</si>
  <si>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</si>
  <si>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</si>
  <si>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</si>
  <si>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</si>
  <si>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</si>
  <si>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</si>
  <si>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</si>
  <si>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</si>
  <si>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</si>
  <si>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</si>
  <si>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</si>
  <si>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</si>
  <si>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</si>
  <si>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</si>
  <si>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</si>
  <si>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</si>
  <si>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</si>
  <si>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</si>
  <si>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</si>
  <si>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</si>
  <si>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</si>
  <si>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</si>
  <si>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</si>
  <si>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</si>
  <si>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</si>
  <si>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</si>
  <si>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</si>
  <si>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</si>
  <si>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</si>
  <si>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</si>
  <si>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</si>
  <si>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</si>
  <si>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</si>
  <si>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</si>
  <si>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</si>
  <si>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</si>
  <si>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</si>
  <si>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</si>
  <si>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</si>
  <si>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</si>
  <si>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</si>
  <si>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</si>
  <si>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</si>
  <si>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</si>
  <si>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</si>
  <si>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</si>
  <si>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</si>
  <si>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</si>
  <si>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</si>
  <si>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</si>
  <si>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</si>
  <si>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</si>
  <si>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</si>
  <si>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</si>
  <si>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</si>
  <si>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</si>
  <si>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</si>
  <si>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</si>
  <si>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</si>
  <si>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</si>
  <si>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</si>
  <si>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</si>
  <si>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</si>
  <si>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</si>
  <si>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</si>
  <si>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</si>
  <si>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</si>
  <si>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</si>
  <si>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</si>
  <si>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</si>
  <si>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</si>
  <si>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</si>
  <si>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</si>
  <si>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</si>
  <si>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</si>
  <si>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</si>
  <si>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</si>
  <si>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</si>
  <si>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</si>
  <si>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</si>
  <si>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</si>
  <si>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</si>
  <si>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</si>
  <si>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</si>
  <si>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</si>
  <si>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</si>
  <si>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</si>
  <si>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</si>
  <si>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</si>
  <si>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</si>
  <si>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</si>
  <si>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</si>
  <si>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</si>
  <si>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</si>
  <si>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</si>
  <si>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</si>
  <si>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</si>
  <si>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</si>
  <si>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</si>
  <si>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</si>
  <si>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</si>
  <si>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</si>
  <si>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</si>
  <si>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</si>
  <si>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</si>
  <si>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</si>
  <si>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</si>
  <si>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</si>
  <si>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</si>
  <si>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</si>
  <si>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</si>
  <si>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</si>
  <si>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</si>
  <si>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</si>
  <si>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</si>
  <si>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</si>
  <si>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</si>
  <si>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</si>
  <si>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</si>
  <si>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</si>
  <si>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</si>
  <si>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</si>
  <si>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</si>
  <si>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</si>
  <si>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</si>
  <si>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</si>
  <si>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</si>
  <si>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</si>
  <si>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</si>
  <si>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</si>
  <si>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</si>
  <si>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</si>
  <si>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</si>
  <si>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</si>
  <si>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</si>
  <si>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</si>
  <si>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</si>
  <si>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</si>
  <si>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</si>
  <si>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</si>
  <si>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</si>
  <si>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</si>
  <si>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</si>
  <si>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</si>
  <si>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</si>
  <si>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</si>
  <si>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</si>
  <si>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</si>
  <si>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</si>
  <si>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</si>
  <si>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</si>
  <si>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</si>
  <si>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</si>
  <si>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</si>
  <si>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</si>
  <si>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</si>
  <si>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</si>
  <si>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</si>
  <si>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</si>
  <si>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</si>
  <si>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</si>
  <si>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</si>
  <si>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</si>
  <si>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</si>
  <si>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</si>
  <si>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</si>
  <si>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</si>
  <si>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</si>
  <si>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</si>
  <si>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</si>
  <si>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</si>
  <si>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</si>
  <si>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</si>
  <si>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</si>
  <si>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</si>
  <si>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</si>
  <si>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</si>
  <si>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</si>
  <si>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</si>
  <si>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</si>
  <si>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</si>
  <si>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</si>
  <si>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</si>
  <si>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</si>
  <si>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</si>
  <si>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</si>
  <si>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</si>
  <si>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</si>
  <si>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</si>
  <si>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</si>
  <si>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</si>
  <si>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</si>
  <si>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</si>
  <si>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</si>
  <si>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</si>
  <si>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</si>
  <si>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</si>
  <si>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</si>
  <si>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</si>
  <si>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</si>
  <si>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</si>
  <si>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</si>
  <si>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</si>
  <si>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</si>
  <si>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</si>
  <si>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</si>
  <si>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</si>
  <si>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</si>
  <si>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</si>
  <si>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</si>
  <si>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</si>
  <si>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</si>
  <si>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</si>
  <si>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</si>
  <si>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</si>
  <si>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</si>
  <si>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</si>
  <si>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</si>
  <si>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</si>
  <si>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</si>
  <si>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</si>
  <si>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</si>
  <si>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</si>
  <si>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</si>
  <si>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</si>
  <si>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</si>
  <si>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</si>
  <si>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</si>
  <si>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</si>
  <si>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</si>
  <si>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</si>
  <si>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</si>
  <si>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</si>
  <si>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</si>
  <si>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</si>
  <si>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</si>
  <si>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</si>
  <si>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</si>
  <si>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</si>
  <si>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</si>
  <si>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</si>
  <si>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</si>
  <si>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</si>
  <si>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</si>
  <si>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</si>
  <si>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</si>
  <si>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</si>
  <si>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</si>
  <si>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</si>
  <si>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</si>
  <si>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</si>
  <si>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</si>
  <si>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</si>
  <si>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</si>
  <si>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</si>
  <si>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</si>
  <si>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</si>
  <si>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</si>
  <si>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</si>
  <si>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</si>
  <si>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</si>
  <si>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</si>
  <si>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</si>
  <si>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</si>
  <si>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</si>
  <si>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</si>
  <si>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</si>
  <si>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</si>
  <si>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</si>
  <si>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</si>
  <si>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</si>
  <si>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</si>
  <si>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</si>
  <si>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</si>
  <si>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</si>
  <si>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</si>
  <si>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</si>
  <si>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</si>
  <si>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</si>
  <si>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</si>
  <si>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</si>
  <si>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</si>
  <si>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</si>
  <si>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</si>
  <si>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</si>
  <si>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</si>
  <si>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</si>
  <si>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</si>
  <si>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</si>
  <si>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</si>
  <si>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</si>
  <si>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</si>
  <si>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</si>
  <si>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</si>
  <si>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</si>
  <si>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</si>
  <si>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</si>
  <si>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</si>
  <si>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</si>
  <si>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</si>
  <si>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</si>
  <si>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</si>
  <si>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</si>
  <si>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</si>
  <si>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</si>
  <si>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</si>
  <si>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</si>
  <si>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</si>
  <si>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</si>
  <si>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</si>
  <si>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</si>
  <si>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</si>
  <si>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</si>
  <si>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</si>
  <si>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</si>
  <si>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</si>
  <si>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</si>
  <si>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</si>
  <si>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</si>
  <si>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</si>
  <si>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</si>
  <si>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</si>
  <si>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</si>
  <si>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</si>
  <si>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</si>
  <si>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</si>
  <si>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</si>
  <si>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</si>
  <si>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</si>
  <si>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</si>
  <si>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</si>
  <si>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</si>
  <si>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</si>
  <si>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</si>
  <si>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</si>
  <si>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</si>
  <si>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</si>
  <si>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</si>
  <si>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</si>
  <si>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</si>
  <si>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</si>
  <si>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</si>
  <si>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</si>
  <si>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</si>
  <si>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</si>
  <si>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</si>
  <si>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</si>
  <si>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</si>
  <si>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</si>
  <si>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</si>
  <si>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</si>
  <si>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</si>
  <si>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</si>
  <si>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</si>
  <si>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</si>
  <si>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</si>
  <si>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</si>
  <si>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</si>
  <si>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</si>
  <si>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</si>
  <si>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</si>
  <si>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</si>
  <si>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</si>
  <si>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</si>
  <si>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</si>
  <si>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</si>
  <si>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</si>
  <si>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</si>
  <si>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</si>
  <si>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</si>
  <si>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</si>
  <si>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</si>
  <si>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</si>
  <si>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</si>
  <si>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</si>
  <si>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</si>
  <si>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</si>
  <si>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</si>
  <si>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</si>
  <si>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</si>
  <si>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</si>
  <si>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</si>
  <si>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</si>
  <si>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</si>
  <si>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</si>
  <si>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</si>
  <si>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</si>
  <si>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</si>
  <si>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</si>
  <si>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</si>
  <si>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</si>
  <si>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</si>
  <si>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</si>
  <si>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</si>
  <si>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</si>
  <si>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</si>
  <si>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</si>
  <si>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</si>
  <si>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</si>
  <si>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</si>
  <si>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</si>
  <si>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</si>
  <si>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</si>
  <si>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</si>
  <si>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</si>
  <si>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</si>
  <si>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</si>
  <si>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</si>
  <si>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</si>
  <si>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</si>
  <si>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</si>
  <si>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</si>
  <si>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</si>
  <si>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</si>
  <si>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</si>
  <si>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</si>
  <si>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</si>
  <si>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</si>
  <si>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</si>
  <si>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</si>
  <si>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</si>
  <si>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</si>
  <si>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</si>
  <si>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</si>
  <si>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</si>
  <si>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</si>
  <si>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</si>
  <si>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</si>
  <si>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</si>
  <si>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</si>
  <si>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</si>
  <si>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</si>
  <si>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</si>
  <si>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</si>
  <si>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</si>
  <si>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</si>
  <si>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</si>
  <si>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</si>
  <si>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</si>
  <si>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</si>
  <si>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</si>
  <si>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</si>
  <si>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</si>
  <si>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</si>
  <si>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</si>
  <si>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</si>
  <si>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</si>
  <si>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</si>
  <si>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</si>
  <si>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</si>
  <si>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</si>
  <si>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</si>
  <si>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</si>
  <si>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</si>
  <si>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</si>
  <si>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</si>
  <si>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</si>
  <si>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</si>
  <si>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</si>
  <si>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</si>
  <si>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</si>
  <si>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</si>
  <si>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</si>
  <si>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</si>
  <si>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</si>
  <si>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</si>
  <si>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</si>
  <si>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</si>
  <si>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</si>
  <si>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</si>
  <si>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</si>
  <si>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</si>
  <si>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</si>
  <si>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</si>
  <si>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</si>
  <si>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</si>
  <si>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</si>
  <si>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</si>
  <si>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</si>
  <si>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</si>
  <si>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</si>
  <si>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</si>
  <si>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</si>
  <si>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</si>
  <si>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</si>
  <si>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</si>
  <si>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</si>
  <si>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</si>
  <si>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</si>
  <si>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</si>
  <si>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</si>
  <si>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</si>
  <si>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</si>
  <si>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</si>
  <si>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</si>
  <si>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</si>
  <si>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</si>
  <si>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</si>
  <si>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</si>
  <si>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</si>
  <si>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</si>
  <si>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</si>
  <si>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</si>
  <si>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</si>
  <si>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</si>
  <si>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</si>
  <si>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</si>
  <si>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</si>
  <si>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</si>
  <si>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</si>
  <si>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</si>
  <si>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</si>
  <si>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</si>
  <si>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</si>
  <si>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</si>
  <si>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</si>
  <si>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</si>
  <si>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</si>
  <si>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</si>
  <si>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</si>
  <si>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</si>
  <si>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</si>
  <si>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</si>
  <si>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</si>
  <si>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</si>
  <si>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</si>
  <si>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</si>
  <si>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</si>
  <si>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</si>
  <si>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</si>
  <si>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</si>
  <si>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</si>
  <si>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</si>
  <si>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</si>
  <si>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</si>
  <si>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</si>
  <si>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</si>
  <si>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</si>
  <si>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</si>
  <si>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</si>
  <si>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</si>
  <si>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</si>
  <si>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</si>
  <si>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</si>
  <si>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</si>
  <si>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</si>
  <si>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</si>
  <si>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</si>
  <si>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</si>
  <si>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</si>
  <si>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</si>
  <si>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</si>
  <si>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</si>
  <si>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</si>
  <si>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</si>
  <si>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</si>
  <si>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</si>
  <si>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</si>
  <si>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</si>
  <si>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</si>
  <si>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</si>
  <si>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</si>
  <si>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</si>
  <si>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</si>
  <si>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</si>
  <si>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</si>
  <si>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</si>
  <si>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</si>
  <si>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</si>
  <si>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</si>
  <si>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</si>
  <si>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</si>
  <si>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</si>
  <si>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</si>
  <si>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</si>
  <si>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</si>
  <si>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</si>
  <si>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</si>
  <si>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</si>
  <si>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</si>
  <si>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</si>
  <si>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</si>
  <si>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</si>
  <si>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</si>
  <si>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</si>
  <si>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</si>
  <si>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</si>
  <si>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</si>
  <si>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</si>
  <si>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</si>
  <si>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</si>
  <si>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</si>
  <si>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</si>
  <si>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</si>
  <si>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</si>
  <si>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</si>
  <si>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</si>
  <si>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</si>
  <si>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</si>
  <si>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</si>
  <si>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</si>
  <si>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</si>
  <si>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</si>
  <si>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</si>
  <si>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</si>
  <si>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</si>
  <si>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</si>
  <si>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</si>
  <si>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</si>
  <si>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</si>
  <si>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</si>
  <si>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</si>
  <si>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</si>
  <si>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</si>
  <si>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</si>
  <si>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</si>
  <si>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</si>
  <si>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</si>
  <si>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</si>
  <si>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</si>
  <si>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</si>
  <si>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</si>
  <si>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</si>
  <si>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</si>
  <si>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</si>
  <si>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</si>
  <si>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</si>
  <si>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</si>
  <si>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</si>
  <si>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</si>
  <si>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</si>
  <si>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</si>
  <si>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</si>
  <si>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</si>
  <si>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</si>
  <si>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</si>
  <si>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</si>
  <si>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</si>
  <si>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</si>
  <si>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</si>
  <si>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</si>
  <si>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</si>
  <si>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</si>
  <si>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</si>
  <si>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</si>
  <si>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</si>
  <si>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</si>
  <si>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</si>
  <si>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</si>
  <si>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</si>
  <si>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</si>
  <si>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</si>
  <si>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</si>
  <si>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</si>
  <si>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</si>
  <si>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</si>
  <si>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</si>
  <si>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</si>
  <si>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</si>
  <si>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</si>
  <si>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</si>
  <si>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</si>
  <si>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</si>
  <si>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</si>
  <si>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</si>
  <si>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</si>
  <si>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</si>
  <si>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</si>
  <si>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</si>
  <si>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</si>
  <si>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</si>
  <si>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</si>
  <si>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</si>
  <si>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</si>
  <si>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</si>
  <si>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</si>
  <si>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</si>
  <si>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</si>
  <si>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</si>
  <si>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</si>
  <si>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</si>
  <si>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</si>
  <si>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</si>
  <si>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</si>
  <si>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</si>
  <si>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</si>
  <si>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</si>
  <si>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</si>
  <si>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</si>
  <si>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</si>
  <si>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</si>
  <si>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</si>
  <si>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</si>
  <si>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</si>
  <si>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</si>
  <si>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</si>
  <si>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</si>
  <si>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</si>
  <si>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</si>
  <si>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</si>
  <si>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</si>
  <si>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</si>
  <si>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</si>
  <si>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</si>
  <si>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</si>
  <si>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</si>
  <si>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</si>
  <si>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</si>
  <si>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</si>
  <si>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</si>
  <si>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</si>
  <si>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</si>
  <si>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</si>
  <si>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</si>
  <si>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</si>
  <si>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</si>
  <si>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</si>
  <si>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</si>
  <si>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</si>
  <si>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</si>
  <si>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</si>
  <si>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</si>
  <si>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</si>
  <si>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</si>
  <si>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</si>
  <si>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</si>
  <si>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</si>
  <si>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</si>
  <si>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</si>
  <si>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</si>
  <si>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</si>
  <si>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</si>
  <si>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</si>
  <si>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</si>
  <si>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</si>
  <si>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</si>
  <si>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</si>
  <si>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</si>
  <si>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</si>
  <si>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</si>
  <si>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</si>
  <si>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</si>
  <si>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</si>
  <si>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</si>
  <si>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</si>
  <si>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</si>
  <si>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</si>
  <si>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</si>
  <si>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</si>
  <si>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</si>
  <si>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</si>
  <si>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</si>
  <si>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</si>
  <si>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</si>
  <si>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</si>
  <si>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</si>
  <si>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</si>
  <si>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</si>
  <si>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</si>
  <si>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</si>
  <si>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</si>
  <si>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</si>
  <si>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</si>
  <si>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</si>
  <si>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</si>
  <si>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</si>
  <si>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</si>
  <si>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</si>
  <si>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</si>
  <si>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</si>
  <si>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</si>
  <si>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</si>
  <si>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</si>
  <si>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</si>
  <si>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</si>
  <si>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</si>
  <si>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</si>
  <si>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</si>
  <si>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</si>
  <si>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</si>
  <si>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</si>
  <si>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</si>
  <si>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</si>
  <si>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</si>
  <si>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</si>
  <si>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</si>
  <si>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</si>
  <si>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</si>
  <si>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</si>
  <si>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</si>
  <si>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</si>
  <si>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</si>
  <si>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</si>
  <si>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</si>
  <si>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</si>
  <si>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</si>
  <si>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</si>
  <si>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</si>
  <si>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</si>
  <si>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</si>
  <si>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</si>
  <si>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</si>
  <si>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</si>
  <si>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</si>
  <si>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</si>
  <si>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</si>
  <si>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</si>
  <si>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</si>
  <si>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</si>
  <si>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</si>
  <si>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</si>
  <si>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</si>
  <si>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</si>
  <si>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</si>
  <si>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</si>
  <si>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</si>
  <si>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</si>
  <si>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</si>
  <si>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</si>
  <si>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</si>
  <si>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</si>
  <si>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</si>
  <si>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</si>
  <si>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</si>
  <si>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</si>
  <si>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</si>
  <si>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</si>
  <si>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</si>
  <si>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</si>
  <si>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</si>
  <si>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</si>
  <si>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</si>
  <si>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</si>
  <si>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</si>
  <si>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</si>
  <si>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</si>
  <si>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</si>
  <si>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</si>
  <si>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</si>
  <si>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</si>
  <si>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</si>
  <si>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</si>
  <si>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</si>
  <si>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</si>
  <si>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</si>
  <si>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</si>
  <si>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</si>
  <si>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</si>
  <si>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</si>
  <si>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</si>
  <si>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</si>
  <si>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</si>
  <si>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</si>
  <si>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</si>
  <si>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</si>
  <si>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</si>
  <si>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</si>
  <si>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</si>
  <si>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</si>
  <si>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</si>
  <si>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</si>
  <si>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</si>
  <si>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</si>
  <si>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</si>
  <si>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</si>
  <si>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</si>
  <si>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</si>
  <si>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</si>
  <si>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</si>
  <si>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</si>
  <si>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</si>
  <si>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</si>
  <si>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</si>
  <si>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</si>
  <si>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</si>
  <si>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</si>
  <si>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</si>
  <si>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</si>
  <si>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</si>
  <si>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</si>
  <si>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</si>
  <si>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</si>
  <si>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</si>
  <si>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</si>
  <si>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</si>
  <si>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</si>
  <si>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</si>
  <si>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</si>
  <si>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</si>
  <si>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</si>
  <si>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</si>
  <si>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</si>
  <si>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</si>
  <si>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</si>
  <si>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</si>
  <si>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</si>
  <si>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</si>
  <si>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</si>
  <si>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</si>
  <si>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</si>
  <si>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</si>
  <si>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</si>
  <si>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</si>
  <si>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</si>
  <si>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</si>
  <si>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</si>
  <si>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</si>
  <si>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</si>
  <si>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</si>
  <si>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</si>
  <si>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</si>
  <si>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</si>
  <si>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</si>
  <si>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</si>
  <si>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</si>
  <si>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</si>
  <si>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</si>
  <si>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</si>
  <si>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</si>
  <si>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</si>
  <si>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</si>
  <si>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</si>
  <si>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</si>
  <si>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</si>
  <si>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</si>
  <si>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</si>
  <si>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</si>
  <si>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</si>
  <si>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</si>
  <si>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</si>
  <si>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</si>
  <si>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</si>
  <si>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</si>
  <si>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</si>
  <si>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</si>
  <si>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</si>
  <si>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</si>
  <si>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</si>
  <si>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</si>
  <si>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</si>
  <si>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</si>
  <si>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</si>
  <si>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</si>
  <si>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</si>
  <si>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</si>
  <si>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</si>
  <si>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</si>
  <si>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</si>
  <si>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</si>
  <si>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</si>
  <si>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</si>
  <si>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</si>
  <si>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</si>
  <si>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</si>
  <si>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</si>
  <si>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</si>
  <si>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</si>
  <si>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</si>
  <si>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</si>
  <si>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</si>
  <si>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</si>
  <si>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</si>
  <si>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</si>
  <si>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</si>
  <si>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</si>
  <si>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</si>
  <si>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</si>
  <si>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</si>
  <si>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</si>
  <si>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</si>
  <si>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</si>
  <si>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</si>
  <si>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</si>
  <si>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</si>
  <si>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</si>
  <si>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</si>
  <si>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</si>
  <si>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</si>
  <si>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</si>
  <si>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</si>
  <si>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</si>
  <si>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</si>
  <si>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</si>
  <si>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</si>
  <si>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</si>
  <si>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</si>
  <si>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</si>
  <si>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</si>
  <si>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</si>
  <si>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</si>
  <si>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</si>
  <si>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</si>
  <si>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</si>
  <si>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</si>
  <si>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</si>
  <si>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</si>
  <si>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</si>
  <si>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</si>
  <si>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</si>
  <si>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</si>
  <si>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</si>
  <si>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</si>
  <si>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</si>
  <si>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</si>
  <si>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</si>
  <si>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</si>
  <si>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</si>
  <si>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</si>
  <si>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</si>
  <si>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</si>
  <si>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</si>
  <si>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</si>
  <si>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</si>
  <si>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</si>
  <si>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</si>
  <si>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</si>
  <si>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</si>
  <si>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</si>
  <si>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</si>
  <si>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</si>
  <si>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</si>
  <si>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</si>
  <si>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</si>
  <si>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</si>
  <si>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</si>
  <si>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</si>
  <si>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</si>
  <si>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</si>
  <si>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</si>
  <si>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</si>
  <si>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</si>
  <si>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</si>
  <si>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</si>
  <si>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</si>
  <si>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</si>
  <si>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</si>
  <si>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</si>
  <si>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</si>
  <si>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</si>
  <si>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</si>
  <si>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</si>
  <si>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</si>
  <si>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</si>
  <si>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</si>
  <si>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</si>
  <si>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</si>
  <si>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</si>
  <si>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</si>
  <si>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</si>
  <si>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</si>
  <si>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</si>
  <si>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</si>
  <si>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</si>
  <si>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</si>
  <si>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</si>
  <si>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</si>
  <si>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</si>
  <si>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</si>
  <si>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</si>
  <si>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</si>
  <si>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</si>
  <si>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</si>
  <si>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</si>
  <si>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</si>
  <si>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</si>
  <si>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</si>
  <si>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</si>
  <si>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</si>
  <si>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</si>
  <si>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</si>
  <si>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</si>
  <si>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</si>
  <si>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</si>
  <si>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</si>
  <si>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</si>
  <si>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</si>
  <si>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</si>
  <si>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</si>
  <si>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</si>
  <si>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</si>
  <si>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</si>
  <si>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</si>
  <si>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</si>
  <si>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</si>
  <si>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</si>
  <si>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</si>
  <si>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</si>
  <si>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</si>
  <si>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</si>
  <si>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</si>
  <si>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</si>
  <si>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</si>
  <si>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</si>
  <si>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</si>
  <si>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</si>
  <si>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</si>
  <si>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</si>
  <si>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</si>
  <si>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</si>
  <si>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</si>
  <si>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</si>
  <si>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</si>
  <si>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</si>
  <si>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</si>
  <si>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</si>
  <si>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</si>
  <si>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</si>
  <si>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</si>
  <si>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</si>
  <si>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</si>
  <si>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</si>
  <si>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</si>
  <si>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</si>
  <si>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</si>
  <si>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</si>
  <si>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</si>
  <si>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</si>
  <si>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</si>
  <si>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</si>
  <si>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</si>
  <si>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</si>
  <si>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</si>
  <si>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</si>
  <si>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</si>
  <si>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</si>
  <si>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</si>
  <si>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</si>
  <si>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</si>
  <si>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</si>
  <si>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</si>
  <si>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</si>
  <si>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</si>
  <si>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</si>
  <si>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</si>
  <si>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</si>
  <si>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</si>
  <si>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</si>
  <si>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</si>
  <si>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</si>
  <si>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</si>
  <si>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</si>
  <si>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</si>
  <si>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</si>
  <si>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</si>
  <si>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</si>
  <si>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</si>
  <si>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</si>
  <si>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</si>
  <si>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</si>
  <si>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</si>
  <si>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</si>
  <si>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</si>
  <si>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</si>
  <si>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</si>
  <si>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</si>
  <si>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</si>
  <si>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</si>
  <si>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</si>
  <si>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</si>
  <si>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</si>
  <si>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</si>
  <si>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</si>
  <si>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</si>
  <si>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</si>
  <si>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</si>
  <si>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</si>
  <si>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</si>
  <si>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</si>
  <si>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</si>
  <si>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</si>
  <si>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</si>
  <si>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</si>
  <si>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</si>
  <si>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</si>
  <si>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</si>
  <si>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</si>
  <si>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</si>
  <si>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</si>
  <si>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</si>
  <si>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</si>
  <si>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</si>
  <si>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</si>
  <si>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</si>
  <si>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</si>
  <si>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</si>
  <si>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</si>
  <si>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</si>
  <si>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</si>
  <si>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</si>
  <si>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</si>
  <si>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</si>
  <si>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</si>
  <si>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</si>
  <si>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</si>
  <si>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</si>
  <si>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</si>
  <si>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</si>
  <si>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</si>
  <si>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</si>
  <si>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</si>
  <si>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</si>
  <si>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</si>
  <si>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</si>
  <si>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</si>
  <si>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</si>
  <si>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</si>
  <si>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</si>
  <si>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</si>
  <si>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</si>
  <si>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</si>
  <si>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</si>
  <si>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</si>
  <si>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</si>
  <si>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</si>
  <si>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</si>
  <si>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</si>
  <si>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</si>
  <si>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</si>
  <si>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</si>
  <si>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</si>
  <si>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</si>
  <si>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</si>
  <si>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</si>
  <si>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</si>
  <si>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</si>
  <si>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</si>
  <si>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</si>
  <si>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</si>
  <si>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</si>
  <si>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</si>
  <si>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</si>
  <si>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</si>
  <si>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</si>
  <si>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</si>
  <si>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</si>
  <si>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</si>
  <si>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</si>
  <si>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</si>
  <si>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</si>
  <si>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</si>
  <si>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</si>
  <si>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</si>
  <si>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</si>
  <si>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</si>
  <si>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</si>
  <si>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</si>
  <si>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</si>
  <si>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</si>
  <si>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</si>
  <si>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</si>
  <si>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</si>
  <si>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</si>
  <si>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</si>
  <si>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</si>
  <si>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</si>
  <si>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</si>
  <si>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</si>
  <si>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</si>
  <si>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</si>
  <si>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</si>
  <si>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</si>
  <si>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</si>
  <si>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</si>
  <si>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</si>
  <si>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</si>
  <si>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</si>
  <si>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</si>
  <si>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</si>
  <si>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</si>
  <si>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</si>
  <si>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</si>
  <si>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</si>
  <si>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</si>
  <si>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</si>
  <si>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</si>
  <si>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</si>
  <si>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</si>
  <si>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</si>
  <si>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</si>
  <si>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</si>
  <si>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</si>
  <si>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</si>
  <si>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</si>
  <si>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</si>
  <si>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</si>
  <si>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</si>
  <si>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</si>
  <si>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</si>
  <si>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</si>
  <si>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</si>
  <si>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</si>
  <si>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</si>
  <si>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</si>
  <si>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</si>
  <si>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</si>
  <si>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</si>
  <si>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</si>
  <si>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</si>
  <si>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</si>
  <si>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</si>
  <si>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</si>
  <si>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</si>
  <si>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</si>
  <si>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</si>
  <si>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</si>
  <si>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</si>
  <si>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</si>
  <si>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</si>
  <si>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</si>
  <si>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</si>
  <si>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</si>
  <si>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</si>
  <si>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</si>
  <si>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</si>
  <si>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</si>
  <si>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</si>
  <si>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</si>
  <si>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</si>
  <si>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</si>
  <si>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</si>
  <si>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</si>
  <si>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</si>
  <si>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</si>
  <si>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</si>
  <si>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</si>
  <si>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</si>
  <si>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</si>
  <si>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</si>
  <si>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</si>
  <si>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</si>
  <si>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</si>
  <si>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</si>
  <si>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</si>
  <si>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</si>
  <si>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</si>
  <si>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</si>
  <si>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</si>
  <si>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</si>
  <si>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</si>
  <si>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</si>
  <si>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</si>
  <si>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</si>
  <si>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</si>
  <si>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</si>
  <si>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</si>
  <si>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</si>
  <si>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</si>
  <si>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</si>
  <si>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</si>
  <si>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</si>
  <si>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</si>
  <si>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</si>
  <si>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</si>
  <si>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</si>
  <si>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</si>
  <si>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</si>
  <si>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</si>
  <si>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</si>
  <si>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</si>
  <si>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</si>
  <si>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</si>
  <si>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</si>
  <si>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</si>
  <si>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</si>
  <si>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</si>
  <si>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</si>
  <si>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</si>
  <si>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</si>
  <si>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</si>
  <si>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</si>
  <si>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</si>
  <si>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</si>
  <si>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</si>
  <si>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</si>
  <si>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</si>
  <si>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</si>
  <si>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</si>
  <si>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</si>
  <si>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</si>
  <si>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</si>
  <si>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</si>
  <si>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</si>
  <si>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</si>
  <si>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</si>
  <si>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</si>
  <si>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</si>
  <si>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</si>
  <si>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</si>
  <si>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</si>
  <si>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</si>
  <si>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</si>
  <si>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</si>
  <si>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</si>
  <si>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</si>
  <si>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</si>
  <si>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</si>
  <si>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</si>
  <si>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</si>
  <si>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</si>
  <si>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</si>
  <si>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</si>
  <si>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</si>
  <si>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</si>
  <si>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</si>
  <si>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</si>
  <si>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</si>
  <si>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</si>
  <si>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</si>
  <si>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</si>
  <si>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</si>
  <si>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</si>
  <si>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</si>
  <si>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</si>
  <si>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</si>
  <si>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</si>
  <si>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</si>
  <si>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</si>
  <si>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</si>
  <si>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</si>
  <si>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</si>
  <si>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</si>
  <si>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</si>
  <si>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</si>
  <si>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</si>
  <si>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</si>
  <si>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</si>
  <si>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</si>
  <si>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</si>
  <si>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</si>
  <si>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</si>
  <si>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</si>
  <si>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</si>
  <si>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</si>
  <si>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</si>
  <si>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</si>
  <si>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</si>
  <si>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</si>
  <si>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</si>
  <si>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</si>
  <si>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</si>
  <si>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</si>
  <si>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</si>
  <si>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</si>
  <si>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</si>
  <si>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</si>
  <si>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</si>
  <si>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</si>
  <si>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</si>
  <si>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</si>
  <si>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</si>
  <si>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</si>
  <si>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</si>
  <si>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</si>
  <si>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</si>
  <si>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</si>
  <si>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</si>
  <si>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</si>
  <si>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</si>
  <si>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</si>
  <si>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</si>
  <si>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</si>
  <si>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</si>
  <si>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</si>
  <si>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</si>
  <si>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</si>
  <si>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</si>
  <si>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</si>
  <si>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</si>
  <si>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</si>
  <si>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</si>
  <si>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</si>
  <si>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</si>
  <si>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</si>
  <si>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</si>
  <si>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</si>
  <si>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</si>
  <si>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</si>
  <si>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</si>
  <si>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</si>
  <si>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</si>
  <si>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</si>
  <si>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</si>
  <si>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</si>
  <si>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</si>
  <si>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</si>
  <si>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</si>
  <si>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</si>
  <si>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</si>
  <si>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</si>
  <si>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</si>
  <si>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</si>
  <si>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</si>
  <si>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</si>
  <si>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</si>
  <si>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</si>
  <si>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</si>
  <si>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</si>
  <si>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</si>
  <si>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</si>
  <si>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</si>
  <si>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</si>
  <si>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</si>
  <si>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</si>
  <si>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</si>
  <si>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</si>
  <si>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</si>
  <si>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</si>
  <si>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</si>
  <si>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</si>
  <si>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</si>
  <si>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</si>
  <si>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</si>
  <si>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</si>
  <si>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</si>
  <si>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</si>
  <si>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</si>
  <si>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</si>
  <si>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</si>
  <si>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</si>
  <si>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</si>
  <si>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</si>
  <si>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</si>
  <si>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</si>
  <si>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</si>
  <si>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</si>
  <si>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</si>
  <si>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</si>
  <si>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</si>
  <si>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</si>
  <si>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</si>
  <si>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</si>
  <si>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</si>
  <si>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</si>
  <si>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</si>
  <si>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</si>
  <si>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</si>
  <si>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</si>
  <si>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</si>
  <si>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</si>
  <si>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</si>
  <si>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</si>
  <si>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</si>
  <si>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</si>
  <si>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</si>
  <si>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</si>
  <si>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</si>
  <si>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</si>
  <si>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</si>
  <si>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</si>
  <si>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</si>
  <si>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</si>
  <si>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</si>
  <si>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</si>
  <si>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</si>
  <si>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</si>
  <si>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</si>
  <si>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</si>
  <si>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</si>
  <si>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</si>
  <si>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</si>
  <si>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</si>
  <si>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</si>
  <si>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</si>
  <si>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</si>
  <si>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</si>
  <si>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</si>
  <si>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</si>
  <si>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</si>
  <si>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</si>
  <si>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</si>
  <si>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</si>
  <si>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</si>
  <si>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</si>
  <si>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</si>
  <si>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</si>
  <si>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</si>
  <si>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</si>
  <si>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</si>
  <si>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</si>
  <si>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</si>
  <si>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</si>
  <si>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</si>
  <si>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</si>
  <si>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</si>
  <si>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</si>
  <si>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</si>
  <si>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</si>
  <si>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</si>
  <si>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</si>
  <si>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</si>
  <si>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</si>
  <si>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</si>
  <si>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</si>
  <si>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</si>
  <si>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</si>
  <si>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</si>
  <si>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</si>
  <si>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</si>
  <si>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</si>
  <si>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</si>
  <si>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</si>
  <si>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</si>
  <si>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</si>
  <si>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</si>
  <si>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</si>
  <si>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</si>
  <si>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</si>
  <si>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</si>
  <si>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</si>
  <si>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</si>
  <si>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</si>
  <si>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</si>
  <si>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</si>
  <si>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</si>
  <si>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</si>
  <si>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</si>
  <si>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</si>
  <si>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</si>
  <si>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</si>
  <si>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</si>
  <si>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</si>
  <si>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</si>
  <si>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</si>
  <si>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</si>
  <si>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</si>
  <si>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</si>
  <si>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</si>
  <si>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</si>
  <si>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</si>
  <si>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</si>
  <si>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</si>
  <si>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</si>
  <si>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</si>
  <si>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</si>
  <si>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</si>
  <si>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</si>
  <si>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</si>
  <si>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</si>
  <si>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</si>
  <si>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</si>
  <si>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</si>
  <si>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</si>
  <si>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</si>
  <si>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</si>
  <si>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</si>
  <si>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</si>
  <si>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</si>
  <si>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</si>
  <si>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</si>
  <si>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</si>
  <si>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</si>
  <si>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</si>
  <si>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</si>
  <si>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</si>
  <si>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</si>
  <si>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</si>
  <si>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</si>
  <si>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</si>
  <si>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</si>
  <si>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</si>
  <si>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</si>
  <si>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</si>
  <si>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</si>
  <si>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</si>
  <si>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</si>
  <si>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</si>
  <si>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</si>
  <si>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</si>
  <si>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</si>
  <si>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</si>
  <si>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</si>
  <si>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</si>
  <si>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</si>
  <si>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</si>
  <si>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</si>
  <si>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</si>
  <si>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</si>
  <si>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</si>
  <si>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</si>
  <si>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</si>
  <si>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</si>
  <si>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</si>
  <si>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</si>
  <si>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</si>
  <si>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</si>
  <si>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</si>
  <si>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</si>
  <si>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</si>
  <si>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</si>
  <si>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</si>
  <si>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</si>
  <si>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</si>
  <si>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</si>
  <si>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</si>
  <si>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</si>
  <si>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</si>
  <si>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</si>
  <si>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</si>
  <si>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</si>
  <si>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</si>
  <si>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</si>
  <si>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</si>
  <si>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</si>
  <si>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</si>
  <si>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</si>
  <si>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</si>
  <si>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</si>
  <si>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</si>
  <si>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</si>
  <si>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</si>
  <si>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</si>
  <si>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</si>
  <si>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</si>
  <si>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</si>
  <si>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</si>
  <si>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</si>
  <si>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</si>
  <si>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</si>
  <si>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</si>
  <si>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</si>
  <si>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</si>
  <si>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</si>
  <si>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</si>
  <si>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</si>
  <si>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</si>
  <si>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</si>
  <si>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</si>
  <si>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</si>
  <si>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</si>
  <si>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</si>
  <si>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</si>
  <si>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</si>
  <si>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</si>
  <si>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</si>
  <si>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</si>
  <si>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</si>
  <si>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</si>
  <si>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</si>
  <si>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</si>
  <si>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</si>
  <si>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</si>
  <si>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</si>
  <si>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</si>
  <si>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</si>
  <si>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</si>
  <si>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</si>
  <si>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</si>
  <si>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</si>
  <si>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</si>
  <si>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</si>
  <si>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</si>
  <si>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</si>
  <si>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</si>
  <si>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</si>
  <si>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</si>
  <si>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</si>
  <si>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</si>
  <si>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</si>
  <si>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</si>
  <si>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</si>
  <si>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</si>
  <si>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</si>
  <si>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</si>
  <si>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</si>
  <si>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</si>
  <si>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</si>
  <si>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</si>
  <si>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</si>
  <si>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</si>
  <si>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</si>
  <si>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</si>
  <si>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</si>
  <si>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</si>
  <si>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</si>
  <si>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</si>
  <si>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</si>
  <si>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</si>
  <si>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</si>
  <si>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</si>
  <si>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</si>
  <si>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</si>
  <si>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</si>
  <si>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</si>
  <si>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</si>
  <si>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</si>
  <si>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</si>
  <si>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</si>
  <si>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</si>
  <si>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</si>
  <si>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</si>
  <si>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</si>
  <si>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</si>
  <si>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</si>
  <si>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</si>
  <si>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</si>
  <si>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</si>
  <si>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</si>
  <si>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</si>
  <si>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</si>
  <si>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</si>
  <si>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</si>
  <si>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</si>
  <si>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</si>
  <si>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</si>
  <si>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</si>
  <si>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</si>
  <si>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</si>
  <si>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</si>
  <si>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</si>
  <si>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</si>
  <si>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</si>
  <si>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</si>
  <si>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</si>
  <si>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</si>
  <si>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</si>
  <si>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</si>
  <si>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</si>
  <si>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</si>
  <si>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</si>
  <si>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</si>
  <si>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</si>
  <si>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</si>
  <si>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</si>
  <si>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</si>
  <si>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</si>
  <si>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</si>
  <si>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</si>
  <si>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</si>
  <si>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</si>
  <si>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</si>
  <si>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</si>
  <si>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</si>
  <si>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</si>
  <si>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</si>
  <si>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</si>
  <si>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</si>
  <si>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</si>
  <si>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</si>
  <si>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</si>
  <si>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</si>
  <si>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</si>
  <si>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</si>
  <si>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</si>
  <si>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</si>
  <si>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</si>
  <si>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</si>
  <si>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</si>
  <si>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</si>
  <si>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</si>
  <si>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</si>
  <si>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</si>
  <si>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</si>
  <si>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</si>
  <si>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</si>
  <si>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</si>
  <si>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</si>
  <si>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</si>
  <si>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</si>
  <si>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</si>
  <si>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</si>
  <si>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</si>
  <si>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</si>
  <si>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</si>
  <si>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</si>
  <si>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</si>
  <si>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</si>
  <si>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</si>
  <si>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</si>
  <si>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</si>
  <si>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</si>
  <si>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</si>
  <si>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</si>
  <si>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</si>
  <si>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</si>
  <si>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</si>
  <si>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</si>
  <si>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</si>
  <si>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</si>
  <si>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</si>
  <si>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</si>
  <si>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</si>
  <si>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</si>
  <si>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</si>
  <si>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</si>
  <si>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</si>
  <si>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</si>
  <si>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</si>
  <si>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</si>
  <si>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</si>
  <si>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</si>
  <si>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</si>
  <si>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</si>
  <si>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</si>
  <si>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</si>
  <si>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</si>
  <si>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</si>
  <si>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</si>
  <si>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</si>
  <si>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</si>
  <si>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</si>
  <si>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</si>
  <si>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</si>
  <si>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</si>
  <si>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</si>
  <si>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</si>
  <si>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</si>
  <si>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</si>
  <si>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</si>
  <si>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</si>
  <si>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</si>
  <si>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</si>
  <si>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</si>
  <si>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</si>
  <si>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</si>
  <si>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</si>
  <si>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</si>
  <si>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</si>
  <si>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</si>
  <si>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</si>
  <si>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</si>
  <si>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</si>
  <si>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</si>
  <si>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</si>
  <si>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</si>
  <si>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</si>
  <si>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</si>
  <si>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</si>
  <si>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</si>
  <si>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</si>
  <si>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</si>
  <si>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</si>
  <si>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</si>
  <si>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</si>
  <si>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</si>
  <si>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</si>
  <si>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</si>
  <si>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</si>
  <si>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</si>
  <si>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</si>
  <si>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</si>
  <si>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</si>
  <si>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</si>
  <si>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</si>
  <si>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</si>
  <si>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</si>
  <si>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</si>
  <si>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</si>
  <si>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</si>
  <si>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</si>
  <si>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</si>
  <si>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</si>
  <si>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</si>
  <si>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</si>
  <si>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</si>
  <si>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</si>
  <si>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</si>
  <si>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</si>
  <si>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</si>
  <si>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</si>
  <si>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</si>
  <si>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</si>
  <si>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</si>
  <si>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</si>
  <si>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</si>
  <si>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</si>
  <si>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</si>
  <si>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</si>
  <si>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</si>
  <si>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</si>
  <si>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</si>
  <si>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</si>
  <si>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</si>
  <si>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</si>
  <si>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</si>
  <si>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</si>
  <si>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</si>
  <si>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</si>
  <si>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</si>
  <si>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</si>
  <si>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</si>
  <si>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</si>
  <si>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</si>
  <si>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</si>
  <si>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</si>
  <si>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</si>
  <si>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</si>
  <si>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</si>
  <si>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</si>
  <si>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</si>
  <si>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</si>
  <si>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</si>
  <si>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</si>
  <si>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</si>
  <si>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</si>
  <si>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</si>
  <si>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</si>
  <si>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</si>
  <si>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</si>
  <si>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</si>
  <si>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</si>
  <si>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</si>
  <si>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</si>
  <si>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</si>
  <si>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</si>
  <si>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</si>
  <si>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</si>
  <si>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</si>
  <si>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</si>
  <si>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</si>
  <si>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</si>
  <si>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</si>
  <si>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</si>
  <si>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</si>
  <si>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</si>
  <si>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</si>
  <si>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</si>
  <si>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</si>
  <si>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</si>
  <si>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</si>
  <si>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</si>
  <si>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</si>
  <si>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</si>
  <si>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</si>
  <si>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</si>
  <si>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</si>
  <si>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</si>
  <si>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</si>
  <si>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</si>
  <si>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</si>
  <si>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</si>
  <si>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</si>
  <si>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</si>
  <si>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</si>
  <si>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</si>
  <si>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</si>
  <si>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</si>
  <si>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</si>
  <si>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</si>
  <si>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</si>
  <si>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</si>
  <si>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</si>
  <si>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</si>
  <si>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</si>
  <si>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</si>
  <si>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</si>
  <si>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</si>
  <si>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</si>
  <si>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</si>
  <si>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</si>
  <si>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</si>
  <si>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</si>
  <si>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</si>
  <si>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</si>
  <si>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</si>
  <si>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</si>
  <si>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</si>
  <si>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</si>
  <si>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</si>
  <si>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</si>
  <si>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</si>
  <si>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</si>
  <si>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</si>
  <si>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</si>
  <si>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</si>
  <si>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</si>
  <si>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</si>
  <si>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</si>
  <si>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</si>
  <si>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</si>
  <si>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</si>
  <si>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</si>
  <si>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</si>
  <si>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</si>
  <si>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</si>
  <si>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</si>
  <si>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</si>
  <si>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</si>
  <si>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</si>
  <si>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</si>
  <si>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</si>
  <si>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</si>
  <si>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</si>
  <si>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</si>
  <si>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</si>
  <si>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</si>
  <si>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</si>
  <si>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</si>
  <si>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</si>
  <si>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</si>
  <si>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</si>
  <si>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</si>
  <si>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</si>
  <si>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</si>
  <si>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</si>
  <si>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</si>
  <si>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</si>
  <si>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</si>
  <si>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</si>
  <si>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</si>
  <si>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</si>
  <si>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</si>
  <si>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</si>
  <si>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</si>
  <si>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</si>
  <si>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</si>
  <si>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</si>
  <si>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</si>
  <si>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</si>
  <si>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</si>
  <si>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</si>
  <si>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</si>
  <si>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</si>
  <si>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</si>
  <si>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</si>
  <si>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</si>
  <si>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</si>
  <si>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</si>
  <si>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</si>
  <si>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</si>
  <si>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</si>
  <si>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</si>
  <si>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</si>
  <si>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</si>
  <si>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</si>
  <si>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</si>
  <si>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</si>
  <si>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</si>
  <si>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</si>
  <si>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</si>
  <si>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</si>
  <si>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</si>
  <si>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</si>
  <si>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</si>
  <si>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</si>
  <si>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</si>
  <si>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</si>
  <si>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</si>
  <si>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</si>
  <si>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</si>
  <si>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</si>
  <si>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</si>
  <si>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</si>
  <si>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</si>
  <si>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</si>
  <si>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</si>
  <si>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</si>
  <si>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</si>
  <si>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</si>
  <si>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</si>
  <si>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</si>
  <si>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</si>
  <si>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</si>
  <si>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</si>
  <si>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</si>
  <si>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</si>
  <si>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</si>
  <si>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</si>
  <si>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</si>
  <si>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</si>
  <si>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</si>
  <si>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</si>
  <si>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</si>
  <si>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</si>
  <si>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</si>
  <si>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</si>
  <si>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</si>
  <si>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</si>
  <si>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</si>
  <si>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</si>
  <si>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</si>
  <si>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</si>
  <si>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</si>
  <si>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</si>
  <si>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</si>
  <si>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</si>
  <si>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</si>
  <si>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</si>
  <si>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</si>
  <si>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</si>
  <si>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</si>
  <si>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</si>
  <si>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</si>
  <si>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</si>
  <si>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</si>
  <si>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</si>
  <si>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</si>
  <si>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</si>
  <si>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</si>
  <si>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</si>
  <si>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</si>
  <si>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</si>
  <si>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</si>
  <si>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</si>
  <si>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</si>
  <si>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</si>
  <si>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</si>
  <si>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</si>
  <si>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</si>
  <si>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</si>
  <si>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</si>
  <si>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</si>
  <si>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</si>
  <si>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</si>
  <si>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</si>
  <si>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</si>
  <si>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</si>
  <si>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</si>
  <si>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</si>
  <si>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</si>
  <si>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</si>
  <si>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</si>
  <si>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</si>
  <si>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</si>
  <si>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</si>
  <si>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</si>
  <si>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</si>
  <si>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</si>
  <si>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</si>
  <si>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</si>
  <si>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</si>
  <si>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</si>
  <si>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</si>
  <si>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</si>
  <si>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</si>
  <si>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</si>
  <si>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</si>
  <si>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</si>
  <si>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</si>
  <si>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</si>
  <si>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</si>
  <si>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</si>
  <si>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</si>
  <si>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</si>
  <si>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</si>
  <si>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</si>
  <si>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</si>
  <si>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</si>
  <si>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</si>
  <si>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</si>
  <si>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</si>
  <si>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</si>
  <si>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</si>
  <si>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</si>
  <si>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</si>
  <si>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</si>
  <si>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</si>
  <si>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</si>
  <si>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</si>
  <si>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</si>
  <si>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</si>
  <si>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</si>
  <si>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</si>
  <si>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</si>
  <si>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</si>
  <si>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</si>
  <si>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</si>
  <si>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</si>
  <si>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</si>
  <si>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</si>
  <si>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</si>
  <si>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</si>
  <si>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</si>
  <si>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</si>
  <si>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</si>
  <si>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</si>
  <si>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</si>
  <si>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</si>
  <si>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</si>
  <si>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</si>
  <si>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</si>
  <si>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</si>
  <si>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</si>
  <si>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</si>
  <si>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</si>
  <si>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</si>
  <si>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</si>
  <si>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</si>
  <si>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</si>
  <si>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</si>
  <si>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</si>
  <si>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</si>
  <si>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</si>
  <si>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</si>
  <si>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</si>
  <si>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</si>
  <si>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</si>
  <si>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</si>
  <si>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</si>
  <si>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</si>
  <si>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</si>
  <si>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</si>
  <si>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</si>
  <si>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</si>
  <si>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</si>
  <si>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</si>
  <si>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</si>
  <si>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</si>
  <si>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</si>
  <si>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</si>
  <si>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</si>
  <si>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</si>
  <si>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</si>
  <si>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</si>
  <si>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</si>
  <si>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</si>
  <si>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</si>
  <si>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</si>
  <si>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</si>
  <si>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</si>
  <si>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</si>
  <si>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</si>
  <si>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</si>
  <si>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</si>
  <si>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</si>
  <si>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</si>
  <si>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</si>
  <si>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</si>
  <si>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</si>
  <si>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</si>
  <si>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</si>
  <si>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</si>
  <si>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</si>
  <si>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</si>
  <si>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</si>
  <si>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</si>
  <si>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</si>
  <si>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</si>
  <si>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</si>
  <si>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</si>
  <si>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</si>
  <si>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</si>
  <si>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</si>
  <si>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</si>
  <si>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</si>
  <si>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</si>
  <si>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</si>
  <si>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</si>
  <si>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</si>
  <si>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</si>
  <si>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</si>
  <si>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</si>
  <si>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</si>
  <si>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</si>
  <si>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</si>
  <si>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</si>
  <si>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</si>
  <si>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</si>
  <si>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</si>
  <si>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</si>
  <si>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</si>
  <si>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</si>
  <si>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</si>
  <si>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</si>
  <si>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</si>
  <si>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</si>
  <si>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</si>
  <si>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</si>
  <si>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</si>
  <si>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</si>
  <si>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</si>
  <si>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</si>
  <si>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</si>
  <si>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</si>
  <si>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</si>
  <si>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</si>
  <si>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</si>
  <si>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</si>
  <si>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</si>
  <si>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</si>
  <si>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</si>
  <si>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</si>
  <si>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</si>
  <si>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</si>
  <si>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</si>
  <si>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</si>
  <si>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</si>
  <si>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</si>
  <si>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</si>
  <si>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</si>
  <si>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</si>
  <si>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</si>
  <si>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</si>
  <si>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</si>
  <si>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</si>
  <si>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</si>
  <si>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</si>
  <si>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</si>
  <si>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</si>
  <si>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</si>
  <si>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</si>
  <si>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</si>
  <si>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</si>
  <si>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</si>
  <si>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</si>
  <si>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</si>
  <si>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</si>
  <si>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</si>
  <si>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</si>
  <si>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</si>
  <si>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</si>
  <si>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</si>
  <si>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</si>
  <si>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</si>
  <si>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</si>
  <si>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</si>
  <si>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</si>
  <si>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</si>
  <si>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</si>
  <si>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</si>
  <si>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</si>
  <si>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</si>
  <si>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</si>
  <si>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</si>
  <si>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</si>
  <si>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</si>
  <si>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</si>
  <si>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</si>
  <si>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</si>
  <si>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</si>
  <si>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</si>
  <si>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</si>
  <si>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</si>
  <si>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</si>
  <si>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</si>
  <si>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</si>
  <si>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</si>
  <si>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</si>
  <si>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</si>
  <si>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</si>
  <si>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</si>
  <si>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</si>
  <si>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</si>
  <si>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</si>
  <si>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</si>
  <si>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</si>
  <si>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</si>
  <si>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</si>
  <si>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</si>
  <si>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</si>
  <si>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</si>
  <si>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</si>
  <si>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</si>
  <si>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</si>
  <si>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</si>
  <si>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</si>
  <si>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</si>
  <si>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</si>
  <si>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</si>
  <si>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</si>
  <si>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</si>
  <si>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</si>
  <si>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</si>
  <si>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</si>
  <si>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</si>
  <si>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</si>
  <si>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</si>
  <si>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</si>
  <si>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</si>
  <si>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</si>
  <si>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</si>
  <si>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</si>
  <si>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</si>
  <si>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</si>
  <si>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</si>
  <si>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</si>
  <si>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</si>
  <si>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</si>
  <si>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</si>
  <si>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</si>
  <si>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</si>
  <si>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</si>
  <si>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</si>
  <si>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</si>
  <si>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</si>
  <si>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</si>
  <si>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</si>
  <si>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</si>
  <si>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</si>
  <si>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</si>
  <si>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</si>
  <si>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</si>
  <si>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</si>
  <si>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</si>
  <si>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</si>
  <si>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</si>
  <si>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</si>
  <si>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</si>
  <si>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</si>
  <si>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</si>
  <si>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</si>
  <si>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</si>
  <si>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</si>
  <si>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</si>
  <si>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</si>
  <si>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</si>
  <si>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</si>
  <si>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</si>
  <si>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</si>
  <si>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</si>
  <si>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</si>
  <si>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</si>
  <si>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</si>
  <si>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</si>
  <si>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</si>
  <si>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</si>
  <si>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</si>
  <si>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</si>
  <si>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</si>
  <si>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</si>
  <si>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</si>
  <si>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</si>
  <si>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</si>
  <si>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</si>
  <si>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</si>
  <si>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</si>
  <si>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</si>
  <si>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</si>
  <si>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</si>
  <si>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</si>
  <si>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</si>
  <si>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</si>
  <si>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</si>
  <si>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</si>
  <si>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</si>
  <si>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</si>
  <si>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</si>
  <si>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</si>
  <si>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</si>
  <si>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</si>
  <si>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</si>
  <si>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</si>
  <si>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</si>
  <si>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</si>
  <si>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</si>
  <si>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</si>
  <si>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</si>
  <si>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</si>
  <si>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</si>
  <si>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</si>
  <si>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</si>
  <si>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</si>
  <si>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</si>
  <si>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</si>
  <si>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</si>
  <si>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</si>
  <si>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</si>
  <si>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</si>
  <si>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</si>
  <si>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</si>
  <si>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</si>
  <si>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</si>
  <si>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</si>
  <si>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</si>
  <si>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</si>
  <si>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</si>
  <si>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</si>
  <si>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</si>
  <si>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</si>
  <si>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</si>
  <si>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</si>
  <si>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</si>
  <si>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</si>
  <si>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</si>
  <si>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</si>
  <si>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</si>
  <si>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</si>
  <si>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</si>
  <si>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</si>
  <si>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</si>
  <si>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</si>
  <si>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</si>
  <si>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</si>
  <si>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</si>
  <si>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</si>
  <si>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</si>
  <si>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</si>
  <si>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</si>
  <si>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</si>
  <si>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</si>
  <si>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</si>
  <si>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</si>
  <si>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</si>
  <si>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</si>
  <si>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</si>
  <si>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</si>
  <si>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</si>
  <si>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</si>
  <si>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</si>
  <si>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</si>
  <si>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</si>
  <si>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</si>
  <si>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</si>
  <si>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</si>
  <si>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</si>
  <si>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</si>
  <si>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</si>
  <si>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</si>
  <si>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</si>
  <si>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</si>
  <si>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</si>
  <si>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</si>
  <si>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</si>
  <si>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</si>
  <si>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</si>
  <si>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</si>
  <si>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</si>
  <si>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</si>
  <si>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</si>
  <si>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</si>
  <si>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</si>
  <si>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</si>
  <si>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</si>
  <si>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</si>
  <si>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</si>
  <si>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</si>
  <si>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</si>
  <si>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</si>
  <si>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</si>
  <si>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</si>
  <si>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</si>
  <si>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</si>
  <si>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</si>
  <si>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</si>
  <si>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</si>
  <si>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</si>
  <si>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</si>
  <si>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</si>
  <si>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</si>
  <si>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</si>
  <si>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</si>
  <si>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</si>
  <si>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</si>
  <si>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</si>
  <si>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</si>
  <si>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</si>
  <si>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</si>
  <si>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</si>
  <si>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</si>
  <si>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</si>
  <si>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</si>
  <si>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</si>
  <si>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</si>
  <si>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</si>
  <si>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</si>
  <si>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</si>
  <si>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</si>
  <si>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</si>
  <si>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</si>
  <si>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</si>
  <si>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</si>
  <si>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</si>
  <si>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</si>
  <si>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</si>
  <si>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</si>
  <si>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</si>
  <si>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</si>
  <si>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</si>
  <si>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</si>
  <si>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</si>
  <si>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</si>
  <si>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</si>
  <si>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</si>
  <si>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</si>
  <si>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</si>
  <si>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</si>
  <si>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</si>
  <si>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</si>
  <si>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</si>
  <si>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</si>
  <si>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</si>
  <si>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</si>
  <si>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</si>
  <si>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</si>
  <si>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</si>
  <si>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</si>
  <si>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</si>
  <si>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</si>
  <si>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</si>
  <si>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</si>
  <si>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</si>
  <si>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</si>
  <si>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</si>
  <si>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</si>
  <si>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</si>
  <si>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</si>
  <si>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</si>
  <si>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</si>
  <si>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</si>
  <si>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</si>
  <si>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</si>
  <si>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</si>
  <si>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</si>
  <si>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</si>
  <si>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</si>
  <si>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</si>
  <si>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</si>
  <si>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</si>
  <si>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</si>
  <si>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</si>
  <si>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</si>
  <si>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</si>
  <si>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</si>
  <si>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</si>
  <si>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</si>
  <si>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</si>
  <si>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</si>
  <si>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</si>
  <si>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</si>
  <si>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</si>
  <si>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</si>
  <si>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</si>
  <si>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</si>
  <si>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</si>
  <si>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</si>
  <si>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</si>
  <si>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</si>
  <si>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</si>
  <si>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</si>
  <si>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</si>
  <si>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</si>
  <si>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</si>
  <si>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</si>
  <si>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</si>
  <si>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</si>
  <si>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</si>
  <si>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</si>
  <si>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</si>
  <si>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</si>
  <si>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</si>
  <si>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</si>
  <si>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</si>
  <si>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</si>
  <si>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</si>
  <si>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</si>
  <si>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</si>
  <si>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</si>
  <si>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</si>
  <si>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</si>
  <si>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</si>
  <si>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</si>
  <si>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</si>
  <si>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</si>
  <si>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</si>
  <si>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</si>
  <si>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</si>
  <si>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</si>
  <si>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</si>
  <si>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</si>
  <si>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</si>
  <si>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</si>
  <si>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</si>
  <si>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</si>
  <si>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</si>
  <si>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</si>
  <si>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</si>
  <si>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</si>
  <si>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</si>
  <si>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</si>
  <si>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</si>
  <si>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</si>
  <si>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</si>
  <si>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</si>
  <si>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</si>
  <si>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</si>
  <si>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</si>
  <si>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</si>
  <si>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</si>
  <si>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</si>
  <si>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</si>
  <si>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</si>
  <si>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</si>
  <si>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</si>
  <si>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</si>
  <si>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</si>
  <si>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</si>
  <si>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</si>
  <si>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</si>
  <si>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</si>
  <si>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</si>
  <si>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</si>
  <si>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</si>
  <si>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</si>
  <si>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</si>
  <si>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</si>
  <si>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</si>
  <si>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</si>
  <si>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</si>
  <si>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</si>
  <si>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</si>
  <si>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</si>
  <si>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</si>
  <si>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</si>
  <si>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</si>
  <si>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</si>
  <si>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</si>
  <si>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</si>
  <si>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</si>
  <si>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</si>
  <si>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</si>
  <si>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</si>
  <si>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</si>
  <si>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</si>
  <si>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</si>
  <si>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</si>
  <si>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</si>
  <si>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</si>
  <si>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</si>
  <si>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</si>
  <si>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</si>
  <si>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</si>
  <si>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</si>
  <si>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</si>
  <si>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</si>
  <si>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</si>
  <si>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</si>
  <si>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</si>
  <si>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</si>
  <si>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</si>
  <si>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</si>
  <si>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</si>
  <si>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</si>
  <si>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</si>
  <si>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</si>
  <si>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</si>
  <si>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</si>
  <si>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</si>
  <si>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</si>
  <si>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</si>
  <si>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</si>
  <si>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</si>
  <si>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</si>
  <si>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</si>
  <si>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</si>
  <si>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</si>
  <si>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</si>
  <si>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</si>
  <si>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</si>
  <si>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</si>
  <si>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</si>
  <si>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</si>
  <si>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</si>
  <si>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</si>
  <si>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</si>
  <si>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</si>
  <si>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</si>
  <si>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</si>
  <si>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</si>
  <si>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</si>
  <si>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</si>
  <si>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</si>
  <si>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</si>
  <si>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</si>
  <si>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</si>
  <si>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</si>
  <si>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</si>
  <si>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</si>
  <si>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</si>
  <si>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</si>
  <si>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</si>
  <si>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</si>
  <si>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</si>
  <si>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</si>
  <si>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</si>
  <si>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</si>
  <si>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</si>
  <si>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</si>
  <si>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</si>
  <si>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</si>
  <si>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</si>
  <si>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</si>
  <si>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</si>
  <si>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</si>
  <si>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</si>
  <si>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</si>
  <si>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</si>
  <si>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</si>
  <si>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</si>
  <si>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</si>
  <si>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</si>
  <si>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</si>
  <si>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</si>
  <si>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</si>
  <si>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</si>
  <si>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</si>
  <si>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</si>
  <si>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</si>
  <si>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</si>
  <si>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</si>
  <si>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</si>
  <si>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</si>
  <si>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</si>
  <si>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</si>
  <si>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</si>
  <si>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</si>
  <si>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</si>
  <si>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</si>
  <si>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</si>
  <si>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</si>
  <si>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</si>
  <si>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</si>
  <si>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</si>
  <si>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</si>
  <si>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</si>
  <si>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</si>
  <si>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</si>
  <si>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</si>
  <si>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</si>
  <si>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</si>
  <si>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</si>
  <si>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</si>
  <si>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</si>
  <si>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</si>
  <si>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</si>
  <si>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</si>
  <si>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</si>
  <si>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</si>
  <si>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</si>
  <si>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</si>
  <si>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</si>
  <si>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</si>
  <si>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</si>
  <si>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</si>
  <si>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</si>
  <si>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</si>
  <si>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</si>
  <si>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</si>
  <si>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</si>
  <si>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</si>
  <si>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</si>
  <si>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</si>
  <si>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</si>
  <si>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</si>
  <si>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</si>
  <si>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</si>
  <si>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</si>
  <si>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</si>
  <si>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</si>
  <si>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</si>
  <si>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</si>
  <si>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</si>
  <si>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</si>
  <si>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</si>
  <si>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</si>
  <si>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</si>
  <si>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</si>
  <si>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</si>
  <si>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</si>
  <si>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</si>
  <si>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</si>
  <si>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</si>
  <si>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</si>
  <si>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</si>
  <si>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</si>
  <si>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</si>
  <si>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</si>
  <si>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</si>
  <si>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</si>
  <si>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</si>
  <si>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</si>
  <si>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</si>
  <si>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</si>
  <si>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</si>
  <si>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</si>
  <si>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</si>
  <si>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</si>
  <si>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</si>
  <si>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</si>
  <si>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</si>
  <si>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</si>
  <si>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</si>
  <si>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</si>
  <si>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</si>
  <si>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</si>
  <si>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</si>
  <si>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</si>
  <si>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</si>
  <si>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</si>
  <si>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</si>
  <si>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</si>
  <si>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</si>
  <si>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</si>
  <si>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</si>
  <si>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</si>
  <si>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</si>
  <si>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</si>
  <si>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</si>
  <si>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</si>
  <si>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</si>
  <si>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</si>
  <si>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</si>
  <si>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</si>
  <si>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</si>
  <si>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</si>
  <si>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</si>
  <si>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</si>
  <si>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</si>
  <si>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</si>
  <si>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</si>
  <si>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</si>
  <si>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</si>
  <si>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</si>
  <si>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</si>
  <si>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</si>
  <si>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</si>
  <si>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</si>
  <si>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</si>
  <si>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</si>
  <si>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</si>
  <si>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</si>
  <si>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</si>
  <si>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</si>
  <si>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</si>
  <si>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</si>
  <si>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</si>
  <si>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</si>
  <si>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</si>
  <si>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</si>
  <si>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</si>
  <si>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</si>
  <si>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</si>
  <si>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</si>
  <si>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</si>
  <si>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</si>
  <si>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</si>
  <si>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</si>
  <si>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</si>
  <si>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</si>
  <si>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</si>
  <si>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</si>
  <si>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</si>
  <si>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</si>
  <si>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</si>
  <si>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</si>
  <si>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</si>
  <si>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</si>
  <si>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</si>
  <si>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</si>
  <si>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</si>
  <si>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</si>
  <si>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</si>
  <si>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</si>
  <si>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</si>
  <si>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</si>
  <si>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</si>
  <si>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</si>
  <si>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</si>
  <si>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</si>
  <si>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</si>
  <si>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</si>
  <si>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</si>
  <si>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</si>
  <si>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</si>
  <si>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</si>
  <si>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</si>
  <si>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</si>
  <si>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</si>
  <si>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</si>
  <si>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</si>
  <si>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</si>
  <si>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</si>
  <si>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</si>
  <si>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</si>
  <si>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</si>
  <si>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</si>
  <si>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</si>
  <si>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</si>
  <si>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</si>
  <si>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</si>
  <si>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</si>
  <si>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</si>
  <si>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</si>
  <si>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</si>
  <si>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</si>
  <si>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</si>
  <si>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</si>
  <si>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</si>
  <si>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</si>
  <si>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</si>
  <si>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</si>
  <si>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</si>
  <si>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</si>
  <si>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</si>
  <si>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</si>
  <si>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</si>
  <si>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</si>
  <si>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</si>
  <si>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</si>
  <si>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</si>
  <si>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</si>
  <si>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</si>
  <si>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</si>
  <si>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</si>
  <si>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</si>
  <si>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</si>
  <si>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</si>
  <si>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</si>
  <si>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</si>
  <si>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</si>
  <si>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</si>
  <si>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</si>
  <si>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</si>
  <si>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</si>
  <si>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</si>
  <si>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</si>
  <si>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</si>
  <si>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</si>
  <si>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</si>
  <si>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</si>
  <si>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</si>
  <si>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</si>
  <si>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</si>
  <si>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</si>
  <si>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</si>
  <si>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</si>
  <si>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</si>
  <si>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</si>
  <si>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</si>
  <si>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</si>
  <si>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</si>
  <si>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</si>
  <si>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</si>
  <si>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</si>
  <si>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</si>
  <si>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</si>
  <si>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</si>
  <si>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</si>
  <si>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</si>
  <si>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</si>
  <si>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</si>
  <si>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</si>
  <si>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</si>
  <si>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</si>
  <si>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</si>
  <si>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</si>
  <si>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</si>
  <si>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</si>
  <si>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</si>
  <si>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</si>
  <si>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</si>
  <si>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</si>
  <si>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</si>
  <si>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</si>
  <si>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</si>
  <si>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</si>
  <si>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</si>
  <si>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</si>
  <si>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</si>
  <si>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</si>
  <si>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</si>
  <si>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</si>
  <si>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</si>
  <si>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</si>
  <si>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</si>
  <si>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</si>
  <si>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</si>
  <si>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</si>
  <si>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</si>
  <si>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</si>
  <si>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</si>
  <si>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</si>
  <si>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</si>
  <si>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</si>
  <si>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</si>
  <si>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</si>
  <si>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</si>
  <si>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</si>
  <si>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</si>
  <si>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</si>
  <si>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</si>
  <si>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</si>
  <si>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</si>
  <si>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</si>
  <si>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</si>
  <si>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</si>
  <si>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</si>
  <si>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</si>
  <si>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</si>
  <si>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</si>
  <si>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</si>
  <si>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</si>
  <si>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</si>
  <si>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</si>
  <si>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</si>
  <si>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</si>
  <si>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</si>
  <si>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</si>
  <si>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</si>
  <si>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</si>
  <si>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</si>
  <si>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</si>
  <si>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</si>
  <si>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</si>
  <si>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</si>
  <si>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</si>
  <si>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</si>
  <si>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</si>
  <si>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</si>
  <si>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</si>
  <si>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</si>
  <si>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</si>
  <si>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</si>
  <si>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</si>
  <si>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</si>
  <si>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</si>
  <si>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</si>
  <si>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</si>
  <si>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</si>
  <si>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</si>
  <si>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</si>
  <si>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</si>
  <si>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</si>
  <si>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</si>
  <si>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</si>
  <si>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</si>
  <si>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</si>
  <si>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</si>
  <si>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</si>
  <si>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</si>
  <si>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</si>
  <si>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</si>
  <si>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</si>
  <si>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</si>
  <si>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</si>
  <si>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</si>
  <si>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</si>
  <si>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</si>
  <si>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</si>
  <si>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</si>
  <si>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</si>
  <si>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</si>
  <si>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</si>
  <si>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</si>
  <si>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</si>
  <si>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</si>
  <si>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</si>
  <si>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</si>
  <si>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</si>
  <si>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</si>
  <si>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</si>
  <si>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</si>
  <si>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</si>
  <si>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</si>
  <si>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</si>
  <si>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</si>
  <si>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</si>
  <si>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</si>
  <si>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</si>
  <si>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</si>
  <si>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</si>
  <si>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</si>
  <si>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</si>
  <si>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</si>
  <si>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</si>
  <si>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</si>
  <si>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</si>
  <si>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</si>
  <si>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</si>
  <si>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</si>
  <si>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</si>
  <si>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</si>
  <si>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</si>
  <si>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</si>
  <si>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</si>
  <si>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</si>
  <si>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</si>
  <si>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</si>
  <si>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</si>
  <si>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</si>
  <si>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</si>
  <si>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</si>
  <si>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</si>
  <si>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</si>
  <si>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</si>
  <si>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</si>
  <si>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</si>
  <si>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</si>
  <si>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</si>
  <si>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</si>
  <si>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</si>
  <si>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</si>
  <si>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</si>
  <si>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</si>
  <si>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</si>
  <si>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</si>
  <si>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</si>
  <si>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</si>
  <si>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</si>
  <si>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</si>
  <si>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</si>
  <si>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</si>
  <si>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</si>
  <si>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</si>
  <si>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</si>
  <si>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</si>
  <si>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</si>
  <si>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</si>
  <si>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</si>
  <si>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</si>
  <si>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</si>
  <si>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</si>
  <si>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</si>
  <si>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</si>
  <si>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</si>
  <si>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</si>
  <si>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</si>
  <si>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</si>
  <si>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</si>
  <si>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</si>
  <si>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</si>
  <si>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</si>
  <si>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</si>
  <si>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</si>
  <si>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</si>
  <si>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</si>
  <si>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</si>
  <si>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</si>
  <si>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</si>
  <si>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</si>
  <si>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</si>
  <si>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</si>
  <si>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</si>
  <si>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</si>
  <si>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</si>
  <si>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</si>
  <si>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</si>
  <si>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</si>
  <si>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</si>
  <si>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</si>
  <si>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</si>
  <si>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</si>
  <si>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</si>
  <si>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</si>
  <si>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</si>
  <si>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</si>
  <si>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</si>
  <si>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</si>
  <si>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</si>
  <si>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</si>
  <si>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</si>
  <si>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</si>
  <si>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</si>
  <si>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</si>
  <si>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</si>
  <si>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</si>
  <si>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</si>
  <si>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</si>
  <si>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</si>
  <si>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</si>
  <si>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</si>
  <si>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</si>
  <si>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</si>
  <si>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</si>
  <si>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</si>
  <si>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</si>
  <si>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</si>
  <si>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</si>
  <si>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</si>
  <si>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</si>
  <si>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</si>
  <si>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</si>
  <si>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</si>
  <si>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</si>
  <si>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</si>
  <si>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</si>
  <si>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</si>
  <si>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</si>
  <si>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</si>
  <si>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</si>
  <si>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</si>
  <si>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</si>
  <si>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</si>
  <si>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</si>
  <si>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</si>
  <si>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</si>
  <si>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</si>
  <si>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</si>
  <si>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</si>
  <si>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</si>
  <si>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</si>
  <si>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</si>
  <si>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</si>
  <si>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</si>
  <si>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</si>
  <si>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</si>
  <si>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</si>
  <si>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</si>
  <si>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</si>
  <si>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</si>
  <si>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</si>
  <si>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</si>
  <si>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</si>
  <si>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</si>
  <si>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</si>
  <si>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</si>
  <si>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</si>
  <si>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</si>
  <si>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</si>
  <si>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</si>
  <si>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</si>
  <si>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</si>
  <si>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</si>
  <si>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</si>
  <si>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</si>
  <si>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</si>
  <si>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</si>
  <si>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</si>
  <si>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</si>
  <si>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</si>
  <si>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</si>
  <si>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</si>
  <si>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</si>
  <si>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</si>
  <si>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</si>
  <si>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</si>
  <si>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</si>
  <si>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</si>
  <si>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</si>
  <si>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</si>
  <si>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</si>
  <si>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</si>
  <si>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</si>
  <si>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</si>
  <si>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</si>
  <si>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</si>
  <si>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</si>
  <si>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</si>
  <si>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</si>
  <si>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</si>
  <si>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</si>
  <si>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</si>
  <si>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</si>
  <si>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</si>
  <si>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</si>
  <si>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</si>
  <si>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</si>
  <si>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</si>
  <si>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</si>
  <si>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</si>
  <si>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</si>
  <si>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</si>
  <si>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</si>
  <si>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</si>
  <si>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</si>
  <si>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</si>
  <si>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</si>
  <si>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</si>
  <si>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</si>
  <si>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</si>
  <si>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</si>
  <si>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</si>
  <si>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</si>
  <si>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</si>
  <si>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</si>
  <si>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</si>
  <si>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</si>
  <si>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</si>
  <si>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</si>
  <si>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</si>
  <si>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</si>
  <si>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</si>
  <si>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</si>
  <si>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</si>
  <si>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</si>
  <si>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</si>
  <si>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</si>
  <si>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</si>
  <si>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</si>
  <si>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</si>
  <si>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</si>
  <si>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</si>
  <si>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</si>
  <si>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</si>
  <si>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</si>
  <si>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</si>
  <si>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</si>
  <si>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</si>
  <si>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</si>
  <si>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</si>
  <si>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</si>
  <si>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</si>
  <si>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</si>
  <si>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</si>
  <si>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</si>
  <si>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</si>
  <si>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</si>
  <si>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</si>
  <si>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</si>
  <si>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</si>
  <si>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</si>
  <si>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</si>
  <si>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</si>
  <si>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</si>
  <si>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</si>
  <si>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</si>
  <si>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</si>
  <si>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</si>
  <si>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</si>
  <si>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</si>
  <si>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</si>
  <si>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</si>
  <si>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</si>
  <si>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</si>
  <si>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</si>
  <si>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</si>
  <si>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</si>
  <si>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</si>
  <si>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</si>
  <si>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</si>
  <si>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</si>
  <si>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</si>
  <si>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</si>
  <si>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</si>
  <si>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</si>
  <si>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</si>
  <si>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</si>
  <si>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</si>
  <si>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</si>
  <si>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</si>
  <si>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</si>
  <si>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</si>
  <si>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</si>
  <si>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</si>
  <si>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</si>
  <si>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</si>
  <si>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</si>
  <si>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</si>
  <si>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</si>
  <si>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</si>
  <si>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</si>
  <si>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</si>
  <si>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</si>
  <si>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</si>
  <si>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</si>
  <si>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</si>
  <si>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</si>
  <si>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</si>
  <si>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</si>
  <si>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</si>
  <si>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</si>
  <si>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</si>
  <si>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</si>
  <si>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</si>
  <si>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</si>
  <si>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</si>
  <si>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</si>
  <si>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</si>
  <si>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</si>
  <si>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</si>
  <si>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</si>
  <si>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</si>
  <si>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</si>
  <si>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</si>
  <si>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</si>
  <si>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</si>
  <si>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</si>
  <si>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</si>
  <si>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</si>
  <si>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</si>
  <si>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</si>
  <si>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</si>
  <si>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</si>
  <si>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</si>
  <si>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</si>
  <si>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</si>
  <si>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</si>
  <si>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</si>
  <si>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</si>
  <si>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</si>
  <si>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</si>
  <si>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</si>
  <si>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</si>
  <si>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</si>
  <si>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</si>
  <si>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</si>
  <si>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</si>
  <si>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</si>
  <si>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</si>
  <si>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</si>
  <si>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</si>
  <si>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</si>
  <si>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</si>
  <si>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</si>
  <si>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</si>
  <si>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</si>
  <si>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</si>
  <si>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</si>
  <si>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</si>
  <si>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</si>
  <si>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</si>
  <si>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</si>
  <si>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</si>
  <si>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</si>
  <si>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</si>
  <si>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</si>
  <si>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</si>
  <si>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</si>
  <si>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</si>
  <si>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</si>
  <si>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</si>
  <si>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</si>
  <si>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</si>
  <si>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</si>
  <si>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</si>
  <si>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</si>
  <si>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</si>
  <si>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</si>
  <si>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</si>
  <si>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</si>
  <si>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</si>
  <si>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</si>
  <si>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</si>
  <si>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</si>
  <si>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</si>
  <si>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</si>
  <si>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</si>
  <si>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</si>
  <si>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</si>
  <si>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</si>
  <si>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</si>
  <si>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</si>
  <si>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</si>
  <si>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</si>
  <si>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</si>
  <si>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</si>
  <si>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</si>
  <si>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</si>
  <si>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</si>
  <si>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</si>
  <si>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</si>
  <si>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</si>
  <si>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</si>
  <si>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</si>
  <si>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</si>
  <si>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</si>
  <si>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</si>
  <si>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</si>
  <si>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</si>
  <si>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</si>
  <si>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</si>
  <si>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</si>
  <si>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</si>
  <si>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</si>
  <si>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</si>
  <si>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</si>
  <si>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</si>
  <si>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</si>
  <si>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</si>
  <si>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</si>
  <si>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</si>
  <si>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</si>
  <si>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</si>
  <si>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</si>
  <si>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</si>
  <si>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</si>
  <si>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</si>
  <si>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</si>
  <si>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</si>
  <si>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</si>
  <si>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</si>
  <si>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</si>
  <si>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</si>
  <si>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</si>
  <si>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</si>
  <si>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</si>
  <si>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</si>
  <si>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</si>
  <si>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</si>
  <si>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</si>
  <si>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</si>
  <si>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</si>
  <si>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</si>
  <si>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</si>
  <si>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</si>
  <si>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</si>
  <si>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</si>
  <si>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</si>
  <si>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</si>
  <si>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</si>
  <si>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</si>
  <si>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</si>
  <si>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</si>
  <si>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</si>
  <si>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</si>
  <si>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</si>
  <si>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</si>
  <si>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</si>
  <si>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</si>
  <si>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</si>
  <si>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</si>
  <si>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</si>
  <si>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</si>
  <si>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</si>
  <si>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</si>
  <si>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</si>
  <si>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</si>
  <si>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</si>
  <si>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</si>
  <si>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</si>
  <si>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</si>
  <si>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</si>
  <si>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</si>
  <si>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</si>
  <si>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</si>
  <si>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</si>
  <si>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</si>
  <si>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</si>
  <si>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</si>
  <si>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</si>
  <si>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</si>
  <si>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</si>
  <si>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</si>
  <si>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</si>
  <si>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</si>
  <si>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</si>
  <si>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</si>
  <si>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</si>
  <si>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</si>
  <si>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</si>
  <si>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</si>
  <si>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</si>
  <si>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</si>
  <si>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</si>
  <si>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</si>
  <si>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</si>
  <si>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</si>
  <si>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</si>
  <si>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</si>
  <si>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</si>
  <si>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</si>
  <si>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</si>
  <si>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</si>
  <si>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</si>
  <si>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</si>
  <si>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</si>
  <si>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</si>
  <si>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</si>
  <si>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</si>
  <si>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</si>
  <si>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</si>
  <si>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</si>
  <si>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</si>
  <si>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</si>
  <si>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</si>
  <si>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</si>
  <si>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</si>
  <si>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</si>
  <si>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</si>
  <si>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</si>
  <si>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</si>
  <si>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</si>
  <si>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</si>
  <si>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</si>
  <si>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</si>
  <si>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</si>
  <si>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</si>
  <si>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</si>
  <si>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</si>
  <si>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</si>
  <si>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</si>
  <si>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</si>
  <si>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</si>
  <si>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</si>
  <si>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</si>
  <si>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</si>
  <si>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</si>
  <si>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</si>
  <si>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</si>
  <si>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</si>
  <si>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</si>
  <si>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</si>
  <si>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</si>
  <si>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</si>
  <si>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</si>
  <si>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</si>
  <si>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</si>
  <si>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</si>
  <si>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</si>
  <si>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</si>
  <si>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</si>
  <si>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</si>
  <si>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</si>
  <si>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</si>
  <si>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</si>
  <si>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</si>
  <si>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</si>
  <si>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</si>
  <si>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</si>
  <si>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</si>
  <si>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</si>
  <si>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</si>
  <si>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</si>
  <si>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</si>
  <si>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</si>
  <si>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</si>
  <si>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</si>
  <si>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</si>
  <si>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</si>
  <si>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</si>
  <si>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</si>
  <si>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</si>
  <si>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</si>
  <si>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</si>
  <si>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</si>
  <si>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</si>
  <si>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</si>
  <si>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</si>
  <si>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</si>
  <si>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</si>
  <si>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</si>
  <si>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</si>
  <si>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</si>
  <si>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</si>
  <si>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</si>
  <si>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</si>
  <si>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</si>
  <si>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</si>
  <si>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</si>
  <si>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</si>
  <si>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</si>
  <si>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</si>
  <si>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</si>
  <si>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</si>
  <si>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</si>
  <si>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</si>
  <si>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</si>
  <si>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</si>
  <si>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</si>
  <si>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</si>
  <si>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</si>
  <si>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</si>
  <si>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</si>
  <si>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</si>
  <si>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</si>
  <si>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</si>
  <si>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</si>
  <si>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</si>
  <si>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</si>
  <si>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</si>
  <si>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</si>
  <si>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</si>
  <si>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</si>
  <si>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</si>
  <si>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</si>
  <si>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</si>
  <si>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</si>
  <si>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</si>
  <si>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</si>
  <si>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</si>
  <si>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</si>
  <si>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</si>
  <si>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</si>
  <si>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</si>
  <si>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</si>
  <si>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</si>
  <si>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</si>
  <si>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</si>
  <si>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</si>
  <si>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</si>
  <si>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</si>
  <si>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</si>
  <si>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</si>
  <si>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</si>
  <si>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</si>
  <si>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</si>
  <si>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</si>
  <si>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</si>
  <si>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</si>
  <si>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</si>
  <si>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</si>
  <si>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</si>
  <si>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</si>
  <si>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</si>
  <si>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</si>
  <si>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</si>
  <si>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</si>
  <si>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</si>
  <si>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</si>
  <si>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</si>
  <si>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</si>
  <si>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</si>
  <si>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</si>
  <si>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</si>
  <si>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</si>
  <si>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</si>
  <si>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</si>
  <si>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</si>
  <si>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</si>
  <si>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</si>
  <si>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</si>
  <si>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</si>
  <si>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</si>
  <si>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</si>
  <si>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</si>
  <si>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</si>
  <si>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</si>
  <si>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</si>
  <si>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</si>
  <si>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</si>
  <si>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</si>
  <si>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</si>
  <si>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</si>
  <si>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</si>
  <si>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</si>
  <si>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</si>
  <si>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</si>
  <si>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</si>
  <si>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</si>
  <si>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</si>
  <si>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</si>
  <si>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</si>
  <si>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</si>
  <si>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</si>
  <si>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</si>
  <si>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</si>
  <si>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</si>
  <si>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</si>
  <si>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</si>
  <si>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</si>
  <si>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</si>
  <si>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</si>
  <si>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</si>
  <si>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</si>
  <si>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</si>
  <si>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</si>
  <si>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</si>
  <si>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</si>
  <si>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</si>
  <si>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</si>
  <si>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</si>
  <si>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</si>
  <si>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</si>
  <si>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</si>
  <si>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</si>
  <si>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</si>
  <si>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</si>
  <si>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</si>
  <si>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</si>
  <si>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</si>
  <si>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</si>
  <si>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</si>
  <si>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</si>
  <si>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</si>
  <si>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</si>
  <si>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</si>
  <si>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</si>
  <si>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</si>
  <si>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</si>
  <si>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</si>
  <si>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</si>
  <si>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</si>
  <si>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</si>
  <si>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</si>
  <si>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</si>
  <si>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</si>
  <si>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</si>
  <si>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</si>
  <si>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</si>
  <si>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</si>
  <si>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</si>
  <si>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</si>
  <si>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</si>
  <si>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</si>
  <si>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</si>
  <si>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</si>
  <si>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</si>
  <si>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</si>
  <si>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</si>
  <si>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</si>
  <si>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</si>
  <si>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</si>
  <si>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</si>
  <si>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</si>
  <si>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</si>
  <si>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</si>
  <si>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</si>
  <si>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</si>
  <si>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</si>
  <si>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</si>
  <si>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</si>
  <si>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</si>
  <si>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</si>
  <si>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</si>
  <si>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</si>
  <si>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</si>
  <si>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</si>
  <si>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</si>
  <si>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</si>
  <si>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</si>
  <si>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</si>
  <si>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</si>
  <si>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</si>
  <si>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</si>
  <si>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</si>
  <si>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</si>
  <si>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</si>
  <si>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</si>
  <si>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</si>
  <si>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</si>
  <si>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</si>
  <si>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</si>
  <si>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</si>
  <si>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</si>
  <si>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</si>
  <si>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</si>
  <si>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</si>
  <si>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</si>
  <si>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</si>
  <si>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</si>
  <si>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</si>
  <si>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</si>
  <si>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</si>
  <si>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</si>
  <si>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</si>
  <si>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</si>
  <si>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</si>
  <si>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</si>
  <si>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</si>
  <si>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</si>
  <si>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</si>
  <si>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</si>
  <si>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</si>
  <si>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</si>
  <si>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</si>
  <si>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</si>
  <si>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</si>
  <si>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</si>
  <si>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</si>
  <si>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</si>
  <si>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</si>
  <si>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</si>
  <si>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</si>
  <si>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</si>
  <si>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</si>
  <si>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</si>
  <si>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</si>
  <si>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</si>
  <si>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</si>
  <si>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</si>
  <si>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</si>
  <si>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</si>
  <si>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</si>
  <si>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</si>
  <si>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</si>
  <si>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</si>
  <si>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</si>
  <si>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</si>
  <si>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</si>
  <si>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</si>
  <si>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</si>
  <si>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</si>
  <si>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</si>
  <si>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</si>
  <si>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</si>
  <si>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</si>
  <si>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</si>
  <si>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</si>
  <si>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</si>
  <si>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</si>
  <si>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</si>
  <si>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</si>
  <si>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</si>
  <si>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</si>
  <si>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</si>
  <si>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</si>
  <si>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</si>
  <si>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</si>
  <si>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</si>
  <si>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</si>
  <si>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</si>
  <si>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</si>
  <si>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</si>
  <si>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</si>
  <si>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</si>
  <si>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</si>
  <si>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</si>
  <si>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</si>
  <si>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</si>
  <si>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</si>
  <si>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</si>
  <si>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</si>
  <si>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</si>
  <si>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</si>
  <si>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</si>
  <si>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</si>
  <si>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</si>
  <si>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</si>
  <si>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</si>
  <si>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</si>
  <si>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</si>
  <si>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</si>
  <si>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</si>
  <si>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</si>
  <si>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</si>
  <si>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</si>
  <si>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</si>
  <si>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</si>
  <si>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</si>
  <si>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</si>
  <si>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</si>
  <si>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</si>
  <si>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</si>
  <si>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</si>
  <si>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</si>
  <si>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</si>
  <si>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</si>
  <si>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</si>
  <si>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</si>
  <si>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</si>
  <si>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</si>
  <si>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</si>
  <si>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</si>
  <si>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</si>
  <si>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</si>
  <si>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</si>
  <si>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</si>
  <si>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</si>
  <si>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</si>
  <si>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</si>
  <si>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</si>
  <si>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</si>
  <si>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</si>
  <si>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</si>
  <si>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</si>
  <si>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</si>
  <si>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</si>
  <si>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</si>
  <si>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</si>
  <si>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</si>
  <si>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</si>
  <si>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</si>
  <si>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</si>
  <si>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</si>
  <si>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</si>
  <si>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</si>
  <si>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</si>
  <si>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</si>
  <si>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</si>
  <si>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</si>
  <si>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</si>
  <si>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</si>
  <si>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</si>
  <si>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</si>
  <si>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</si>
  <si>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</si>
  <si>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</si>
  <si>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</si>
  <si>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</si>
  <si>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</si>
  <si>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</si>
  <si>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</si>
  <si>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</si>
  <si>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</si>
  <si>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</si>
  <si>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</si>
  <si>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</si>
  <si>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</si>
  <si>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</si>
  <si>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</si>
  <si>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</si>
  <si>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</si>
  <si>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</si>
  <si>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</si>
  <si>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</si>
  <si>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</si>
  <si>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</si>
  <si>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</si>
  <si>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</si>
  <si>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</si>
  <si>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</si>
  <si>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</si>
  <si>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</si>
  <si>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</si>
  <si>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</si>
  <si>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</si>
  <si>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</si>
  <si>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</si>
  <si>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</si>
  <si>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</si>
  <si>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</si>
  <si>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</si>
  <si>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</si>
  <si>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</si>
  <si>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</si>
  <si>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</si>
  <si>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</si>
  <si>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</si>
  <si>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</si>
  <si>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</si>
  <si>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</si>
  <si>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</si>
  <si>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</si>
  <si>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</si>
  <si>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</si>
  <si>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</si>
  <si>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</si>
  <si>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</si>
  <si>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</si>
  <si>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</si>
  <si>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</si>
  <si>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</si>
  <si>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</si>
  <si>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</si>
  <si>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</si>
  <si>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</si>
  <si>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</si>
  <si>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</si>
  <si>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</si>
  <si>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</si>
  <si>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</si>
  <si>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</si>
  <si>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</si>
  <si>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</si>
  <si>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</si>
  <si>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</si>
  <si>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</si>
  <si>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</si>
  <si>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</si>
  <si>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</si>
  <si>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</si>
  <si>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</si>
  <si>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</si>
  <si>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</si>
  <si>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</si>
  <si>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</si>
  <si>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</si>
  <si>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</si>
  <si>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</si>
  <si>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</si>
  <si>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</si>
  <si>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</si>
  <si>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</si>
  <si>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</si>
  <si>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</si>
  <si>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</si>
  <si>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</si>
  <si>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</si>
  <si>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</si>
  <si>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</si>
  <si>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</si>
  <si>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</si>
  <si>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</si>
  <si>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</si>
  <si>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</si>
  <si>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</si>
  <si>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</si>
  <si>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</si>
  <si>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</si>
  <si>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</si>
  <si>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</si>
  <si>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</si>
  <si>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</si>
  <si>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</si>
  <si>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</si>
  <si>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</si>
  <si>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</si>
  <si>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</si>
  <si>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</si>
  <si>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</si>
  <si>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</si>
  <si>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</si>
  <si>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</si>
  <si>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</si>
  <si>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</si>
  <si>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</si>
  <si>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</si>
  <si>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</si>
  <si>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</si>
  <si>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</si>
  <si>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</si>
  <si>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</si>
  <si>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</si>
  <si>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</si>
  <si>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</si>
  <si>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</si>
  <si>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</si>
  <si>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</si>
  <si>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</si>
  <si>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</si>
  <si>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</si>
  <si>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</si>
  <si>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</si>
  <si>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</si>
  <si>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</si>
  <si>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</si>
  <si>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</si>
  <si>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</si>
  <si>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</si>
  <si>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</si>
  <si>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</si>
  <si>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</si>
  <si>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</si>
  <si>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</si>
  <si>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</si>
  <si>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</si>
  <si>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</si>
  <si>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</si>
  <si>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</si>
  <si>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</si>
  <si>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</si>
  <si>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</si>
  <si>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</si>
  <si>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</si>
  <si>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</si>
  <si>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</si>
  <si>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</si>
  <si>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</si>
  <si>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</si>
  <si>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</si>
  <si>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</si>
  <si>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</si>
  <si>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</si>
  <si>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</si>
  <si>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</si>
  <si>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</si>
  <si>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</si>
  <si>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</si>
  <si>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</si>
  <si>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</si>
  <si>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</si>
  <si>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</si>
  <si>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</si>
  <si>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</si>
  <si>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</si>
  <si>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</si>
  <si>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</si>
  <si>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</si>
  <si>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</si>
  <si>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</si>
  <si>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</si>
  <si>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</si>
  <si>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</si>
  <si>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</si>
  <si>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</si>
  <si>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</si>
  <si>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</si>
  <si>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</si>
  <si>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</si>
  <si>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</si>
  <si>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</si>
  <si>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</si>
  <si>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</si>
  <si>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</si>
  <si>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</si>
  <si>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</si>
  <si>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</si>
  <si>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</si>
  <si>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</si>
  <si>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</si>
  <si>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</si>
  <si>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</si>
  <si>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</si>
  <si>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</si>
  <si>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</si>
  <si>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</si>
  <si>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</si>
  <si>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</si>
  <si>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</si>
  <si>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</si>
  <si>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</si>
  <si>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</si>
  <si>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</si>
  <si>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</si>
  <si>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</si>
  <si>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</si>
  <si>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</si>
  <si>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</si>
  <si>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</si>
  <si>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</si>
  <si>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</si>
  <si>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</si>
  <si>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</si>
  <si>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</si>
  <si>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</si>
  <si>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</si>
  <si>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</si>
  <si>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</si>
  <si>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</si>
  <si>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</si>
  <si>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</si>
  <si>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</si>
  <si>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</si>
  <si>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</si>
  <si>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</si>
  <si>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</si>
  <si>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</si>
  <si>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</si>
  <si>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</si>
  <si>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</si>
  <si>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</si>
  <si>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</si>
  <si>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</si>
  <si>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</si>
  <si>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</si>
  <si>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</si>
  <si>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</si>
  <si>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</si>
  <si>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</si>
  <si>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</si>
  <si>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</si>
  <si>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</si>
  <si>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</si>
  <si>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</si>
  <si>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</si>
  <si>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</si>
  <si>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</si>
  <si>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</si>
  <si>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</si>
  <si>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</si>
  <si>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</si>
  <si>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</si>
  <si>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</si>
  <si>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</si>
  <si>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</si>
  <si>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</si>
  <si>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</si>
  <si>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</si>
  <si>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</si>
  <si>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</si>
  <si>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</si>
  <si>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</si>
  <si>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</si>
  <si>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</si>
  <si>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</si>
  <si>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</si>
  <si>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</si>
  <si>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</si>
  <si>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</si>
  <si>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</si>
  <si>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</si>
  <si>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</si>
  <si>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</si>
  <si>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</si>
  <si>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</si>
  <si>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</si>
  <si>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</si>
  <si>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</si>
  <si>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</si>
  <si>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</si>
  <si>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</si>
  <si>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</si>
  <si>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</si>
  <si>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</si>
  <si>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</si>
  <si>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</si>
  <si>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</si>
  <si>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</si>
  <si>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</si>
  <si>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</si>
  <si>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</si>
  <si>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</si>
  <si>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</si>
  <si>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</si>
  <si>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</si>
  <si>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</si>
  <si>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</si>
  <si>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</si>
  <si>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</si>
  <si>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</si>
  <si>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</si>
  <si>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</si>
  <si>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</si>
  <si>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</si>
  <si>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</si>
  <si>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</si>
  <si>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</si>
  <si>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</si>
  <si>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</si>
  <si>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</si>
  <si>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</si>
  <si>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</si>
  <si>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</si>
  <si>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</si>
  <si>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</si>
  <si>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</si>
  <si>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</si>
  <si>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</si>
  <si>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</si>
  <si>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</si>
  <si>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</si>
  <si>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</si>
  <si>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</si>
  <si>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</si>
  <si>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</si>
  <si>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</si>
  <si>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</si>
  <si>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</si>
  <si>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</si>
  <si>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</si>
  <si>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</si>
  <si>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</si>
  <si>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</si>
  <si>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</si>
  <si>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</si>
  <si>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</si>
  <si>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</si>
  <si>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</si>
  <si>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</si>
  <si>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</si>
  <si>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</si>
  <si>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</si>
  <si>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</si>
  <si>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</si>
  <si>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</si>
  <si>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</si>
  <si>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</si>
  <si>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</si>
  <si>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</si>
  <si>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</si>
  <si>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</si>
  <si>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</si>
  <si>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</si>
  <si>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</si>
  <si>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</si>
  <si>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</si>
  <si>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</si>
  <si>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</si>
  <si>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</si>
  <si>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</si>
  <si>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</si>
  <si>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</si>
  <si>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</si>
  <si>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</si>
  <si>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</si>
  <si>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</si>
  <si>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</si>
  <si>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</si>
  <si>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</si>
  <si>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</si>
  <si>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</si>
  <si>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</si>
  <si>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</si>
  <si>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</si>
  <si>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</si>
  <si>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</si>
  <si>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</si>
  <si>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</si>
  <si>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</si>
  <si>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</si>
  <si>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</si>
  <si>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</si>
  <si>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</si>
  <si>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</si>
  <si>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</si>
  <si>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</si>
  <si>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</si>
  <si>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</si>
  <si>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</si>
  <si>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</si>
  <si>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</si>
  <si>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</si>
  <si>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</si>
  <si>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</si>
  <si>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</si>
  <si>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</si>
  <si>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</si>
  <si>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</si>
  <si>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</si>
  <si>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</si>
  <si>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</si>
  <si>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</si>
  <si>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</si>
  <si>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</si>
  <si>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</si>
  <si>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</si>
  <si>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</si>
  <si>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</si>
  <si>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</si>
  <si>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</si>
  <si>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</si>
  <si>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</si>
  <si>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</si>
  <si>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</si>
  <si>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</si>
  <si>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</si>
  <si>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</si>
  <si>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</si>
  <si>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</si>
  <si>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</si>
  <si>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</si>
  <si>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</si>
  <si>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</si>
  <si>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</si>
  <si>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</si>
  <si>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</si>
  <si>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</si>
  <si>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</si>
  <si>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</si>
  <si>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</si>
  <si>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</si>
  <si>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</si>
  <si>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</si>
  <si>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</si>
  <si>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</si>
  <si>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</si>
  <si>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</si>
  <si>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</si>
  <si>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</si>
  <si>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</si>
  <si>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</si>
  <si>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</si>
  <si>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</si>
  <si>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</si>
  <si>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</si>
  <si>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</si>
  <si>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</si>
  <si>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</si>
  <si>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</si>
  <si>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</si>
  <si>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</si>
  <si>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</si>
  <si>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</si>
  <si>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</si>
  <si>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</si>
  <si>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</si>
  <si>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</si>
  <si>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</si>
  <si>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</si>
  <si>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</si>
  <si>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</si>
  <si>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</si>
  <si>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</si>
  <si>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</si>
  <si>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</si>
  <si>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</si>
  <si>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</si>
  <si>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</si>
  <si>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</si>
  <si>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</si>
  <si>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</si>
  <si>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</si>
  <si>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</si>
  <si>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</si>
  <si>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</si>
  <si>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</si>
  <si>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</si>
  <si>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</si>
  <si>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</si>
  <si>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</si>
  <si>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</si>
  <si>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</si>
  <si>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</si>
  <si>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</si>
  <si>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</si>
  <si>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</si>
  <si>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</si>
  <si>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</si>
  <si>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</si>
  <si>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</si>
  <si>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</si>
  <si>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</si>
  <si>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</si>
  <si>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</si>
  <si>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</si>
  <si>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</si>
  <si>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</si>
  <si>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</si>
  <si>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</si>
  <si>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</si>
  <si>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</si>
  <si>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</si>
  <si>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</si>
  <si>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</si>
  <si>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</si>
  <si>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</si>
  <si>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</si>
  <si>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</si>
  <si>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</si>
  <si>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</si>
  <si>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</si>
  <si>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</si>
  <si>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</si>
  <si>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</si>
  <si>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</si>
  <si>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</si>
  <si>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</si>
  <si>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</si>
  <si>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</si>
  <si>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</si>
  <si>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</si>
  <si>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</si>
  <si>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</si>
  <si>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</si>
  <si>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</si>
  <si>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</si>
  <si>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</si>
  <si>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</si>
  <si>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</si>
  <si>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</si>
  <si>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</si>
  <si>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</si>
  <si>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</si>
  <si>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</si>
  <si>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</si>
  <si>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</si>
  <si>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</si>
  <si>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</si>
  <si>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</si>
  <si>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</si>
  <si>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</si>
  <si>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</si>
  <si>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</si>
  <si>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</si>
  <si>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</si>
  <si>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</si>
  <si>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</si>
  <si>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</si>
  <si>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</si>
  <si>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</si>
  <si>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</si>
  <si>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</si>
  <si>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</si>
  <si>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</si>
  <si>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</si>
  <si>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</si>
  <si>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</si>
  <si>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</si>
  <si>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</si>
  <si>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</si>
  <si>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</si>
  <si>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</si>
  <si>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</si>
  <si>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</si>
  <si>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</si>
  <si>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</si>
  <si>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</si>
  <si>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</si>
  <si>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</si>
  <si>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</si>
  <si>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</si>
  <si>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</si>
  <si>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</si>
  <si>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</si>
  <si>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</si>
  <si>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</si>
  <si>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</si>
  <si>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</si>
  <si>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</si>
  <si>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</si>
  <si>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</si>
  <si>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</si>
  <si>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</si>
  <si>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</si>
  <si>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</si>
  <si>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</si>
  <si>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</si>
  <si>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</si>
  <si>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</si>
  <si>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</si>
  <si>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</si>
  <si>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</si>
  <si>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</si>
  <si>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</si>
  <si>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</si>
  <si>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</si>
  <si>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</si>
  <si>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</si>
  <si>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</si>
  <si>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</si>
  <si>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</si>
  <si>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</si>
  <si>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</si>
  <si>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</si>
  <si>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</si>
  <si>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</si>
  <si>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</si>
  <si>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</si>
  <si>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</si>
  <si>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</si>
  <si>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</si>
  <si>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</si>
  <si>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</si>
  <si>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</si>
  <si>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</si>
  <si>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</si>
  <si>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</si>
  <si>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</si>
  <si>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</si>
  <si>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</si>
  <si>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</si>
  <si>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</si>
  <si>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</si>
  <si>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</si>
  <si>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</si>
  <si>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</si>
  <si>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</si>
  <si>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</si>
  <si>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</si>
  <si>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</si>
  <si>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</si>
  <si>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</si>
  <si>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</si>
  <si>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</si>
  <si>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</si>
  <si>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</si>
  <si>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</si>
  <si>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</si>
  <si>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</si>
  <si>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</si>
  <si>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</si>
  <si>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</si>
  <si>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</si>
  <si>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</si>
  <si>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</si>
  <si>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</si>
  <si>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</si>
  <si>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</si>
  <si>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</si>
  <si>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</si>
  <si>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</si>
  <si>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</si>
  <si>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</si>
  <si>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</si>
  <si>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</si>
  <si>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</si>
  <si>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</si>
  <si>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</si>
  <si>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</si>
  <si>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</si>
  <si>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</si>
  <si>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</si>
  <si>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</si>
  <si>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</si>
  <si>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</si>
  <si>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</si>
  <si>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</si>
  <si>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</si>
  <si>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</si>
  <si>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</si>
  <si>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</si>
  <si>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</si>
  <si>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</si>
  <si>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</si>
  <si>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</si>
  <si>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</si>
  <si>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</si>
  <si>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</si>
  <si>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</si>
  <si>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</si>
  <si>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</si>
  <si>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</si>
  <si>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</si>
  <si>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</si>
  <si>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</si>
  <si>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</si>
  <si>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</si>
  <si>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</si>
  <si>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</si>
  <si>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</si>
  <si>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</si>
  <si>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</si>
  <si>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</si>
  <si>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</si>
  <si>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</si>
  <si>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</si>
  <si>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</si>
  <si>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</si>
  <si>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</si>
  <si>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</si>
  <si>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</si>
  <si>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</si>
  <si>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</si>
  <si>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</si>
  <si>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</si>
  <si>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</si>
  <si>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</si>
  <si>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</si>
  <si>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</si>
  <si>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</si>
  <si>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</si>
  <si>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</si>
  <si>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</si>
  <si>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</si>
  <si>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</si>
  <si>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</si>
  <si>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</si>
  <si>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</si>
  <si>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</si>
  <si>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</si>
  <si>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</si>
  <si>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</si>
  <si>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</si>
  <si>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</si>
  <si>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</si>
  <si>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</si>
  <si>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</si>
  <si>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</si>
  <si>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</si>
  <si>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</si>
  <si>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</si>
  <si>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</si>
  <si>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</si>
  <si>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</si>
  <si>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</si>
  <si>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</si>
  <si>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</si>
  <si>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</si>
  <si>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</si>
  <si>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</si>
  <si>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</si>
  <si>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</si>
  <si>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</si>
  <si>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</si>
  <si>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</si>
  <si>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</si>
  <si>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</si>
  <si>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</si>
  <si>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</si>
  <si>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</si>
  <si>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</si>
  <si>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</si>
  <si>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</si>
  <si>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</si>
  <si>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</si>
  <si>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</si>
  <si>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</si>
  <si>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</si>
  <si>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</si>
  <si>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</si>
  <si>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</si>
  <si>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</si>
  <si>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</si>
  <si>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</si>
  <si>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</si>
  <si>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</si>
  <si>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</si>
  <si>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</si>
  <si>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</si>
  <si>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</si>
  <si>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</si>
  <si>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</si>
  <si>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</si>
  <si>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</si>
  <si>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</si>
  <si>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</si>
  <si>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</si>
  <si>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</si>
  <si>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</si>
  <si>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</si>
  <si>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</si>
  <si>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</si>
  <si>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</si>
  <si>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</si>
  <si>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</si>
  <si>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</si>
  <si>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</si>
  <si>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</si>
  <si>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</si>
  <si>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</si>
  <si>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</si>
  <si>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</si>
  <si>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</si>
  <si>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</si>
  <si>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</si>
  <si>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</si>
  <si>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</si>
  <si>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</si>
  <si>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</si>
  <si>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</si>
  <si>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</si>
  <si>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</si>
  <si>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</si>
  <si>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</si>
  <si>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</si>
  <si>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</si>
  <si>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</si>
  <si>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</si>
  <si>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</si>
  <si>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</si>
  <si>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</si>
  <si>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</si>
  <si>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</si>
  <si>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</si>
  <si>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</si>
  <si>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</si>
  <si>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</si>
  <si>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</si>
  <si>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</si>
  <si>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</si>
  <si>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</si>
  <si>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</si>
  <si>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</si>
  <si>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</si>
  <si>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</si>
  <si>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</si>
  <si>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</si>
  <si>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</si>
  <si>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</si>
  <si>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</si>
  <si>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</si>
  <si>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</si>
  <si>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</si>
  <si>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</si>
  <si>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</si>
  <si>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</si>
  <si>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</si>
  <si>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</si>
  <si>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</si>
  <si>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</si>
  <si>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</si>
  <si>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</si>
  <si>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</si>
  <si>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</si>
  <si>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</si>
  <si>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</si>
  <si>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</si>
  <si>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</si>
  <si>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</si>
  <si>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</si>
  <si>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</si>
  <si>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</si>
  <si>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</si>
  <si>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</si>
  <si>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</si>
  <si>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</si>
  <si>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</si>
  <si>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</si>
  <si>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</si>
  <si>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</si>
  <si>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</si>
  <si>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</si>
  <si>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</si>
  <si>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</si>
  <si>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</si>
  <si>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</si>
  <si>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</si>
  <si>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</si>
  <si>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</si>
  <si>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</si>
  <si>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</si>
  <si>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</si>
  <si>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</si>
  <si>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</si>
  <si>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</si>
  <si>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</si>
  <si>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</si>
  <si>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</si>
  <si>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</si>
  <si>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</si>
  <si>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</si>
  <si>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</si>
  <si>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</si>
  <si>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</si>
  <si>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</si>
  <si>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</si>
  <si>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</si>
  <si>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</si>
  <si>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</si>
  <si>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</si>
  <si>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</si>
  <si>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</si>
  <si>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</si>
  <si>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</si>
  <si>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</si>
  <si>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</si>
  <si>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</si>
  <si>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</si>
  <si>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</si>
  <si>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</si>
  <si>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</si>
  <si>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</si>
  <si>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</si>
  <si>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</si>
  <si>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</si>
  <si>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</si>
  <si>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</si>
  <si>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</si>
  <si>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</si>
  <si>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</si>
  <si>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</si>
  <si>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</si>
  <si>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</si>
  <si>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</si>
  <si>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</si>
  <si>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</si>
  <si>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</si>
  <si>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</si>
  <si>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</si>
  <si>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</si>
  <si>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</si>
  <si>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</si>
  <si>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</si>
  <si>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</si>
  <si>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</si>
  <si>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</si>
  <si>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</si>
  <si>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</si>
  <si>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</si>
  <si>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</si>
  <si>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</si>
  <si>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</si>
  <si>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</si>
  <si>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</si>
  <si>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</si>
  <si>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</si>
  <si>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</si>
  <si>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</si>
  <si>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</si>
  <si>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</si>
  <si>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</si>
  <si>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</si>
  <si>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</si>
  <si>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</si>
  <si>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</si>
  <si>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</si>
  <si>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</si>
  <si>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</si>
  <si>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</si>
  <si>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</si>
  <si>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</si>
  <si>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</si>
  <si>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</si>
  <si>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</si>
  <si>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</si>
  <si>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</si>
  <si>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</si>
  <si>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</si>
  <si>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</si>
  <si>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</si>
  <si>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</si>
  <si>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</si>
  <si>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</si>
  <si>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</si>
  <si>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</si>
  <si>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</si>
  <si>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</si>
  <si>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</si>
  <si>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</si>
  <si>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</si>
  <si>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</si>
  <si>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</si>
  <si>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</si>
  <si>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</si>
  <si>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</si>
  <si>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</si>
  <si>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</si>
  <si>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</si>
  <si>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</si>
  <si>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</si>
  <si>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</si>
  <si>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</si>
  <si>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</si>
  <si>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</si>
  <si>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</si>
  <si>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</si>
  <si>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</si>
  <si>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</si>
  <si>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</si>
  <si>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</si>
  <si>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</si>
  <si>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</si>
  <si>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</si>
  <si>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</si>
  <si>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</si>
  <si>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</si>
  <si>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</si>
  <si>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</si>
  <si>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</si>
  <si>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</si>
  <si>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</si>
  <si>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</si>
  <si>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</si>
  <si>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</si>
  <si>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</si>
  <si>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</si>
  <si>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</si>
  <si>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</si>
  <si>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</si>
  <si>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</si>
  <si>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</si>
  <si>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</si>
  <si>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</si>
  <si>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</si>
  <si>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</si>
  <si>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</si>
  <si>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</si>
  <si>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</si>
  <si>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</si>
  <si>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</si>
  <si>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</si>
  <si>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</si>
  <si>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</si>
  <si>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</si>
  <si>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</si>
  <si>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</si>
  <si>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</si>
  <si>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</si>
  <si>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</si>
  <si>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</si>
  <si>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</si>
  <si>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</si>
  <si>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</si>
  <si>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</si>
  <si>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</si>
  <si>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</si>
  <si>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</si>
  <si>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</si>
  <si>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</si>
  <si>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</si>
  <si>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</si>
  <si>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</si>
  <si>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</si>
  <si>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</si>
  <si>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</si>
  <si>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</si>
  <si>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</si>
  <si>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</si>
  <si>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</si>
  <si>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</si>
  <si>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</si>
  <si>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</si>
  <si>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</si>
  <si>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</si>
  <si>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</si>
  <si>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</si>
  <si>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</si>
  <si>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</si>
  <si>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</si>
  <si>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</si>
  <si>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</si>
  <si>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</si>
  <si>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</si>
  <si>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</si>
  <si>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</si>
  <si>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</si>
  <si>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</si>
  <si>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</si>
  <si>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</si>
  <si>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</si>
  <si>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</si>
  <si>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</si>
  <si>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</si>
  <si>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</si>
  <si>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</si>
  <si>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</si>
  <si>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</si>
  <si>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</si>
  <si>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</si>
  <si>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</si>
  <si>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</si>
  <si>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</si>
  <si>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</si>
  <si>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</si>
  <si>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</si>
  <si>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</si>
  <si>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</si>
  <si>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</si>
  <si>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</si>
  <si>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</si>
  <si>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</si>
  <si>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</si>
  <si>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</si>
  <si>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</si>
  <si>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</si>
  <si>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</si>
  <si>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</si>
  <si>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</si>
  <si>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</si>
  <si>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</si>
  <si>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</si>
  <si>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</si>
  <si>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</si>
  <si>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</si>
  <si>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</si>
  <si>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</si>
  <si>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</si>
  <si>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</si>
  <si>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</si>
  <si>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</si>
  <si>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</si>
  <si>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</si>
  <si>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</si>
  <si>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</si>
  <si>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</si>
  <si>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</si>
  <si>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</si>
  <si>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</si>
  <si>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</si>
  <si>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</si>
  <si>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</si>
  <si>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</si>
  <si>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</si>
  <si>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</si>
  <si>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</si>
  <si>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</si>
  <si>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</si>
  <si>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</si>
  <si>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</si>
  <si>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</si>
  <si>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</si>
  <si>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</si>
  <si>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</si>
  <si>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</si>
  <si>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</si>
  <si>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</si>
  <si>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</si>
  <si>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</si>
  <si>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</si>
  <si>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</si>
  <si>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</si>
  <si>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</si>
  <si>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</si>
  <si>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</si>
  <si>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</si>
  <si>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</si>
  <si>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</si>
  <si>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</si>
  <si>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</si>
  <si>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</si>
  <si>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</si>
  <si>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</si>
  <si>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</si>
  <si>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</si>
  <si>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</si>
  <si>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</si>
  <si>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</si>
  <si>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</si>
  <si>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</si>
  <si>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</si>
  <si>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</si>
  <si>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</si>
  <si>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</si>
  <si>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</si>
  <si>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</si>
  <si>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</si>
  <si>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</si>
  <si>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</si>
  <si>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</si>
  <si>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</si>
  <si>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</si>
  <si>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</si>
  <si>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</si>
  <si>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</si>
  <si>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</si>
  <si>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</si>
  <si>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</si>
  <si>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</si>
  <si>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</si>
  <si>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</si>
  <si>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</si>
  <si>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</si>
  <si>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</si>
  <si>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</si>
  <si>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</si>
  <si>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</si>
  <si>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</si>
  <si>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</si>
  <si>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</si>
  <si>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</si>
  <si>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</si>
  <si>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</si>
  <si>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</si>
  <si>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</si>
  <si>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</si>
  <si>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</si>
  <si>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</si>
  <si>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</si>
  <si>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</si>
  <si>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</si>
  <si>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</si>
  <si>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</si>
  <si>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</si>
  <si>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</si>
  <si>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</si>
  <si>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</si>
  <si>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</si>
  <si>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</si>
  <si>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</si>
  <si>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</si>
  <si>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</si>
  <si>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</si>
  <si>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</si>
  <si>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</si>
  <si>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</si>
  <si>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</si>
  <si>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</si>
  <si>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</si>
  <si>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</si>
  <si>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</si>
  <si>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</si>
  <si>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</si>
  <si>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</si>
  <si>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</si>
  <si>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</si>
  <si>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</si>
  <si>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</si>
  <si>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</si>
  <si>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</si>
  <si>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</si>
  <si>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</si>
  <si>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</si>
  <si>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</si>
  <si>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</si>
  <si>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</si>
  <si>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</si>
  <si>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</si>
  <si>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</si>
  <si>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</si>
  <si>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</si>
  <si>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</si>
  <si>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</si>
  <si>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</si>
  <si>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</si>
  <si>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</si>
  <si>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</si>
  <si>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</si>
  <si>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</si>
  <si>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</si>
  <si>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</si>
  <si>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</si>
  <si>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</si>
  <si>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</si>
  <si>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</si>
  <si>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</si>
  <si>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</si>
  <si>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</si>
  <si>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</si>
  <si>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</si>
  <si>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</si>
  <si>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</si>
  <si>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</si>
  <si>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</si>
  <si>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</si>
  <si>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</si>
  <si>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</si>
  <si>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</si>
  <si>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</si>
  <si>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</si>
  <si>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</si>
  <si>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</si>
  <si>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</si>
  <si>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</si>
  <si>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</si>
  <si>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</si>
  <si>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</si>
  <si>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</si>
  <si>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</si>
  <si>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</si>
  <si>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</si>
  <si>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</si>
  <si>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</si>
  <si>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</si>
  <si>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</si>
  <si>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</si>
  <si>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</si>
  <si>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</si>
  <si>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</si>
  <si>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</si>
  <si>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</si>
  <si>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</si>
  <si>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</si>
  <si>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</si>
  <si>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</si>
  <si>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</si>
  <si>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</si>
  <si>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</si>
  <si>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</si>
  <si>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</si>
  <si>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</si>
  <si>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</si>
  <si>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</si>
  <si>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</si>
  <si>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</si>
  <si>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</si>
  <si>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</si>
  <si>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</si>
  <si>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</si>
  <si>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</si>
  <si>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</si>
  <si>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</si>
  <si>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</si>
  <si>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</si>
  <si>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</si>
  <si>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</si>
  <si>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</si>
  <si>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</si>
  <si>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</si>
  <si>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</si>
  <si>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</si>
  <si>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</si>
  <si>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</si>
  <si>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</si>
  <si>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</si>
  <si>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</si>
  <si>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</si>
  <si>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</si>
  <si>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</si>
  <si>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</si>
  <si>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</si>
  <si>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</si>
  <si>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</si>
  <si>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</si>
  <si>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</si>
  <si>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</si>
  <si>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</si>
  <si>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</si>
  <si>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</si>
  <si>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</si>
  <si>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</si>
  <si>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</si>
  <si>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</si>
  <si>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</si>
  <si>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</si>
  <si>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</si>
  <si>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</si>
  <si>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</si>
  <si>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</si>
  <si>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</si>
  <si>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</si>
  <si>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</si>
  <si>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</si>
  <si>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</si>
  <si>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</si>
  <si>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</si>
  <si>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</si>
  <si>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</si>
  <si>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</si>
  <si>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</si>
  <si>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</si>
  <si>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</si>
  <si>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</si>
  <si>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</si>
  <si>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</si>
  <si>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</si>
  <si>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</si>
  <si>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</si>
  <si>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</si>
  <si>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</si>
  <si>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</si>
  <si>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</si>
  <si>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</si>
  <si>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</si>
  <si>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</si>
  <si>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</si>
  <si>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</si>
  <si>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</si>
  <si>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</si>
  <si>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</si>
  <si>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</si>
  <si>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</si>
  <si>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</si>
  <si>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</si>
  <si>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</si>
  <si>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</si>
  <si>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</si>
  <si>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</si>
  <si>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</si>
  <si>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</si>
  <si>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</si>
  <si>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</si>
  <si>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</si>
  <si>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</si>
  <si>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</si>
  <si>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</si>
  <si>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</si>
  <si>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</si>
  <si>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</si>
  <si>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</si>
  <si>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</si>
  <si>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</si>
  <si>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</si>
  <si>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</si>
  <si>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</si>
  <si>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</si>
  <si>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</si>
  <si>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</si>
  <si>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</si>
  <si>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</si>
  <si>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</si>
  <si>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</si>
  <si>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</si>
  <si>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</si>
  <si>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</si>
  <si>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</si>
  <si>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</si>
  <si>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</si>
  <si>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</si>
  <si>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</si>
  <si>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</si>
  <si>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</si>
  <si>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</si>
  <si>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</si>
  <si>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</si>
  <si>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</si>
  <si>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</si>
  <si>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</si>
  <si>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</si>
  <si>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</si>
  <si>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</si>
  <si>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</si>
  <si>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</si>
  <si>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</si>
  <si>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</si>
  <si>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</si>
  <si>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</si>
  <si>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</si>
  <si>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</si>
  <si>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</si>
  <si>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</si>
  <si>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</si>
  <si>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</si>
  <si>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</si>
  <si>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</si>
  <si>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</si>
  <si>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</si>
  <si>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</si>
  <si>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</si>
  <si>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</si>
  <si>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</si>
  <si>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</si>
  <si>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</si>
  <si>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</si>
  <si>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</si>
  <si>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</si>
  <si>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</si>
  <si>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</si>
  <si>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</si>
  <si>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</si>
  <si>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</si>
  <si>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</si>
  <si>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</si>
  <si>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</si>
  <si>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</si>
  <si>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</si>
  <si>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</si>
  <si>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</si>
  <si>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</si>
  <si>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</si>
  <si>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</si>
  <si>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</si>
  <si>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</si>
  <si>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</si>
  <si>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</si>
  <si>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</si>
  <si>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</si>
  <si>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</si>
  <si>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</si>
  <si>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</si>
  <si>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</si>
  <si>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</si>
  <si>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</si>
  <si>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</si>
  <si>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</si>
  <si>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</si>
  <si>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</si>
  <si>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</si>
  <si>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</si>
  <si>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</si>
  <si>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</si>
  <si>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</si>
  <si>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</si>
  <si>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</si>
  <si>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</si>
  <si>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</si>
  <si>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</si>
  <si>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</si>
  <si>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</si>
  <si>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</si>
  <si>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</si>
  <si>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</si>
  <si>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</si>
  <si>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</si>
  <si>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</si>
  <si>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</si>
  <si>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</si>
  <si>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</si>
  <si>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</si>
  <si>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</si>
  <si>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</si>
  <si>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</si>
  <si>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</si>
  <si>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</si>
  <si>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</si>
  <si>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</si>
  <si>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</si>
  <si>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</si>
  <si>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</si>
  <si>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</si>
  <si>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</si>
  <si>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</si>
  <si>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</si>
  <si>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</si>
  <si>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</si>
  <si>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</si>
  <si>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</si>
  <si>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</si>
  <si>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</si>
  <si>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</si>
  <si>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</si>
  <si>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</si>
  <si>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</si>
  <si>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</si>
  <si>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</si>
  <si>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</si>
  <si>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</si>
  <si>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</si>
  <si>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</si>
  <si>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</si>
  <si>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</si>
  <si>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</si>
  <si>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</si>
  <si>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</si>
  <si>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</si>
  <si>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</si>
  <si>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</si>
  <si>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</si>
  <si>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</si>
  <si>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</si>
  <si>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</si>
  <si>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</si>
  <si>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</si>
  <si>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</si>
  <si>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</si>
  <si>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</si>
  <si>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</si>
  <si>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</si>
  <si>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</si>
  <si>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</si>
  <si>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</si>
  <si>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</si>
  <si>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</si>
  <si>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</si>
  <si>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</si>
  <si>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</si>
  <si>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</si>
  <si>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</si>
  <si>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</si>
  <si>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</si>
  <si>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</si>
  <si>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</si>
  <si>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</si>
  <si>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</si>
  <si>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</si>
  <si>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</si>
  <si>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</si>
  <si>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</si>
  <si>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</si>
  <si>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</si>
  <si>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</si>
  <si>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</si>
  <si>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</si>
  <si>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</si>
  <si>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</si>
  <si>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</si>
  <si>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</si>
  <si>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</si>
  <si>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</si>
  <si>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</si>
  <si>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</si>
  <si>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</si>
  <si>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</si>
  <si>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</si>
  <si>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</si>
  <si>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</si>
  <si>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</si>
  <si>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</si>
  <si>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</si>
  <si>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</si>
  <si>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</si>
  <si>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</si>
  <si>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</si>
  <si>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</si>
  <si>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</si>
  <si>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</si>
  <si>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</si>
  <si>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</si>
  <si>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</si>
  <si>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</si>
  <si>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</si>
  <si>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</si>
  <si>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</si>
  <si>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</si>
  <si>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</si>
  <si>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</si>
  <si>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</si>
  <si>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</si>
  <si>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</si>
  <si>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</si>
  <si>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</si>
  <si>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</si>
  <si>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</si>
  <si>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</si>
  <si>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</si>
  <si>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</si>
  <si>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</si>
  <si>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</si>
  <si>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</si>
  <si>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</si>
  <si>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</si>
  <si>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</si>
  <si>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</si>
  <si>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</si>
  <si>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</si>
  <si>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</si>
  <si>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</si>
  <si>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</si>
  <si>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</si>
  <si>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</si>
  <si>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</si>
  <si>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</si>
  <si>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</si>
  <si>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</si>
  <si>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</si>
  <si>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</si>
  <si>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</si>
  <si>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</si>
  <si>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</si>
  <si>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</si>
  <si>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</si>
  <si>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</si>
  <si>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</si>
  <si>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</si>
  <si>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</si>
  <si>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</si>
  <si>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</si>
  <si>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</si>
  <si>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</si>
  <si>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</si>
  <si>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</si>
  <si>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</si>
  <si>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</si>
  <si>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</si>
  <si>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</si>
  <si>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</si>
  <si>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</si>
  <si>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</si>
  <si>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</si>
  <si>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</si>
  <si>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</si>
  <si>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</si>
  <si>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</si>
  <si>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</si>
  <si>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</si>
  <si>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</si>
  <si>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</si>
  <si>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</si>
  <si>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</si>
  <si>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</si>
  <si>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</si>
  <si>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</si>
  <si>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</si>
  <si>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</si>
  <si>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</si>
  <si>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</si>
  <si>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</si>
  <si>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</si>
  <si>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</si>
  <si>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</si>
  <si>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</si>
  <si>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</si>
  <si>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</si>
  <si>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</si>
  <si>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</si>
  <si>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</si>
  <si>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</si>
  <si>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</si>
  <si>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</si>
  <si>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</si>
  <si>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</si>
  <si>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</si>
  <si>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</si>
  <si>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</si>
  <si>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</si>
  <si>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</si>
  <si>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</si>
  <si>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</si>
  <si>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</si>
  <si>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</si>
  <si>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</si>
  <si>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</si>
  <si>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</si>
  <si>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</si>
  <si>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</si>
  <si>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</si>
  <si>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</si>
  <si>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</si>
  <si>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</si>
  <si>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</si>
  <si>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</si>
  <si>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</si>
  <si>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</si>
  <si>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</si>
  <si>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</si>
  <si>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</si>
  <si>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</si>
  <si>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</si>
  <si>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</si>
  <si>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</si>
  <si>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</si>
  <si>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</si>
  <si>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</si>
  <si>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</si>
  <si>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</si>
  <si>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</si>
  <si>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</si>
  <si>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</si>
  <si>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</si>
  <si>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</si>
  <si>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</si>
  <si>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</si>
  <si>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</si>
  <si>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</si>
  <si>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</si>
  <si>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</si>
  <si>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</si>
  <si>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</si>
  <si>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</si>
  <si>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</si>
  <si>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</si>
  <si>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</si>
  <si>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</si>
  <si>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</si>
  <si>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</si>
  <si>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</si>
  <si>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</si>
  <si>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</si>
  <si>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</si>
  <si>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</si>
  <si>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</si>
  <si>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</si>
  <si>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</si>
  <si>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</si>
  <si>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</si>
  <si>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</si>
  <si>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</si>
  <si>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</si>
  <si>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</si>
  <si>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</si>
  <si>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</si>
  <si>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</si>
  <si>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</si>
  <si>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</si>
  <si>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</si>
  <si>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</si>
  <si>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</si>
  <si>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</si>
  <si>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</si>
  <si>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</si>
  <si>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</si>
  <si>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</si>
  <si>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</si>
  <si>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</si>
  <si>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</si>
  <si>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</si>
  <si>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</si>
  <si>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</si>
  <si>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</si>
  <si>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</si>
  <si>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</si>
  <si>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</si>
  <si>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</si>
  <si>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</si>
  <si>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</si>
  <si>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</si>
  <si>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</si>
  <si>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</si>
  <si>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</si>
  <si>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</si>
  <si>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</si>
  <si>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</si>
  <si>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</si>
  <si>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</si>
  <si>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</si>
  <si>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</si>
  <si>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</si>
  <si>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</si>
  <si>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</si>
  <si>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</si>
  <si>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</si>
  <si>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</si>
  <si>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</si>
  <si>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</si>
  <si>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</si>
  <si>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</si>
  <si>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</si>
  <si>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</si>
  <si>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</si>
  <si>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</si>
  <si>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</si>
  <si>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</si>
  <si>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</si>
  <si>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</si>
  <si>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</si>
  <si>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</si>
  <si>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</si>
  <si>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</si>
  <si>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</si>
  <si>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</si>
  <si>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</si>
  <si>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</si>
  <si>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</si>
  <si>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</si>
  <si>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</si>
  <si>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</si>
  <si>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</si>
  <si>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</si>
  <si>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</si>
  <si>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</si>
  <si>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</si>
  <si>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</si>
  <si>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</si>
  <si>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</si>
  <si>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</si>
  <si>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</si>
  <si>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</si>
  <si>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</si>
  <si>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</si>
  <si>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</si>
  <si>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</si>
  <si>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</si>
  <si>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</si>
  <si>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</si>
  <si>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</si>
  <si>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</si>
  <si>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</si>
  <si>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</si>
  <si>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</si>
  <si>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</si>
  <si>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</si>
  <si>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</si>
  <si>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</si>
  <si>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</si>
  <si>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</si>
  <si>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</si>
  <si>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</si>
  <si>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</si>
  <si>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</si>
  <si>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</si>
  <si>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</si>
  <si>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</si>
  <si>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</si>
  <si>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</si>
  <si>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</si>
  <si>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</si>
  <si>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</si>
  <si>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</si>
  <si>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</si>
  <si>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</si>
  <si>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</si>
  <si>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</si>
  <si>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</si>
  <si>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</si>
  <si>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</si>
  <si>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</si>
  <si>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</si>
  <si>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</si>
  <si>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</si>
  <si>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</si>
  <si>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</si>
  <si>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</si>
  <si>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</si>
  <si>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</si>
  <si>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</si>
  <si>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</si>
  <si>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</si>
  <si>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</si>
  <si>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</si>
  <si>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</si>
  <si>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</si>
  <si>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</si>
  <si>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</si>
  <si>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</si>
  <si>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</si>
  <si>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</si>
  <si>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</si>
  <si>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</si>
  <si>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</si>
  <si>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</si>
  <si>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</si>
  <si>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</si>
  <si>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</si>
  <si>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</si>
  <si>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</si>
  <si>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</si>
  <si>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</si>
  <si>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</si>
  <si>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</si>
  <si>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</si>
  <si>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</si>
  <si>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</si>
  <si>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</si>
  <si>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</si>
  <si>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</si>
  <si>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</si>
  <si>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</si>
  <si>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</si>
  <si>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</si>
  <si>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</si>
  <si>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</si>
  <si>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</si>
  <si>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</si>
  <si>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</si>
  <si>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</si>
  <si>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</si>
  <si>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</si>
  <si>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</si>
  <si>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</si>
  <si>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</si>
  <si>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</si>
  <si>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</si>
  <si>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</si>
  <si>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</si>
  <si>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</si>
  <si>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</si>
  <si>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</si>
  <si>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</si>
  <si>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</si>
  <si>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</si>
  <si>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</si>
  <si>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</si>
  <si>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</si>
  <si>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</si>
  <si>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</si>
  <si>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</si>
  <si>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</si>
  <si>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</si>
  <si>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</si>
  <si>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</si>
  <si>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</si>
  <si>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</si>
  <si>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</si>
  <si>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</si>
  <si>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</si>
  <si>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</si>
  <si>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</si>
  <si>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</si>
  <si>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</si>
  <si>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</si>
  <si>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</si>
  <si>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</si>
  <si>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</si>
  <si>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</si>
  <si>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</si>
  <si>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</si>
  <si>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</si>
  <si>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</si>
  <si>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</si>
  <si>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</si>
  <si>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</si>
  <si>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</si>
  <si>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</si>
  <si>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</si>
  <si>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</si>
  <si>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</si>
  <si>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</si>
  <si>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</si>
  <si>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</si>
  <si>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</si>
  <si>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</si>
  <si>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</si>
  <si>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</si>
  <si>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</si>
  <si>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</si>
  <si>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</si>
  <si>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</si>
  <si>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</si>
  <si>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</si>
  <si>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</si>
  <si>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</si>
  <si>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</si>
  <si>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</si>
  <si>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</si>
  <si>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</si>
  <si>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</si>
  <si>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</si>
  <si>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</si>
  <si>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</si>
  <si>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</si>
  <si>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</si>
  <si>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</si>
  <si>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</si>
  <si>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</si>
  <si>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</si>
  <si>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</si>
  <si>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</si>
  <si>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</si>
  <si>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</si>
  <si>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</si>
  <si>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</si>
  <si>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</si>
  <si>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</si>
  <si>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</si>
  <si>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</si>
  <si>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</si>
  <si>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</si>
  <si>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</si>
  <si>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</si>
  <si>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</si>
  <si>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</si>
  <si>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</si>
  <si>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</si>
  <si>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</si>
  <si>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</si>
  <si>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</si>
  <si>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</si>
  <si>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</si>
  <si>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</si>
  <si>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</si>
  <si>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</si>
  <si>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</si>
  <si>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</si>
  <si>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</si>
  <si>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</si>
  <si>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</si>
  <si>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</si>
  <si>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</si>
  <si>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</si>
  <si>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</si>
  <si>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</si>
  <si>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</si>
  <si>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</si>
  <si>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</si>
  <si>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</si>
  <si>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</si>
  <si>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</si>
  <si>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</si>
  <si>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</si>
  <si>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</si>
  <si>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</si>
  <si>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</si>
  <si>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</si>
  <si>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</si>
  <si>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</si>
  <si>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</si>
  <si>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</si>
  <si>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</si>
  <si>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</si>
  <si>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</si>
  <si>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</si>
  <si>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</si>
  <si>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</si>
  <si>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</si>
  <si>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</si>
  <si>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</si>
  <si>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</si>
  <si>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</si>
  <si>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</si>
  <si>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</si>
  <si>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</si>
  <si>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</si>
  <si>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</si>
  <si>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</si>
  <si>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</si>
  <si>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</si>
  <si>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</si>
  <si>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</si>
  <si>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</si>
  <si>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</si>
  <si>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</si>
  <si>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</si>
  <si>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</si>
  <si>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</si>
  <si>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</si>
  <si>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</si>
  <si>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</si>
  <si>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</si>
  <si>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</si>
  <si>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</si>
  <si>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</si>
  <si>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</si>
  <si>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</si>
  <si>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</si>
  <si>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</si>
  <si>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</si>
  <si>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</si>
  <si>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</si>
  <si>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</si>
  <si>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</si>
  <si>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</si>
  <si>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</si>
  <si>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</si>
  <si>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</si>
  <si>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</si>
  <si>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</si>
  <si>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</si>
  <si>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</si>
  <si>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</si>
  <si>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</si>
  <si>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</si>
  <si>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</si>
  <si>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</si>
  <si>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</si>
  <si>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</si>
  <si>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</si>
  <si>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</si>
  <si>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</si>
  <si>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</si>
  <si>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</si>
  <si>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</si>
  <si>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</si>
  <si>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</si>
  <si>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</si>
  <si>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</si>
  <si>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</si>
  <si>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</si>
  <si>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</si>
  <si>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</si>
  <si>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</si>
  <si>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</si>
  <si>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</si>
  <si>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</si>
  <si>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</si>
  <si>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</si>
  <si>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</si>
  <si>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</si>
  <si>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</si>
  <si>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</si>
  <si>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</si>
  <si>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</si>
  <si>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</si>
  <si>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</si>
  <si>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</si>
  <si>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</si>
  <si>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</si>
  <si>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</si>
  <si>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</si>
  <si>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</si>
  <si>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</si>
  <si>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</si>
  <si>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</si>
  <si>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</si>
  <si>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</si>
  <si>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</si>
  <si>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</si>
  <si>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</si>
  <si>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</si>
  <si>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</si>
  <si>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</si>
  <si>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</si>
  <si>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</si>
  <si>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</si>
  <si>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</si>
  <si>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</si>
  <si>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</si>
  <si>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</si>
  <si>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</si>
  <si>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</si>
  <si>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</si>
  <si>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</si>
  <si>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</si>
  <si>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</si>
  <si>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</si>
  <si>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</si>
  <si>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</si>
  <si>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</si>
  <si>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</si>
  <si>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</si>
  <si>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</si>
  <si>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</si>
  <si>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</si>
  <si>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</si>
  <si>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</si>
  <si>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</si>
  <si>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</si>
  <si>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</si>
  <si>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</si>
  <si>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</si>
  <si>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</si>
  <si>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</si>
  <si>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</si>
  <si>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</si>
  <si>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</si>
  <si>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</si>
  <si>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</si>
  <si>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</si>
  <si>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</si>
  <si>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</si>
  <si>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</si>
  <si>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</si>
  <si>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</si>
  <si>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</si>
  <si>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</si>
  <si>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</si>
  <si>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</si>
  <si>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</si>
  <si>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</si>
  <si>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</si>
  <si>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</si>
  <si>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</si>
  <si>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</si>
  <si>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</si>
  <si>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</si>
  <si>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</si>
  <si>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</si>
  <si>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</si>
  <si>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</si>
  <si>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</si>
  <si>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</si>
  <si>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</si>
  <si>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</si>
  <si>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</si>
  <si>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</si>
  <si>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</si>
  <si>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</si>
  <si>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</si>
  <si>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</si>
  <si>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</si>
  <si>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</si>
  <si>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</si>
  <si>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</si>
  <si>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</si>
  <si>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</si>
  <si>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</si>
  <si>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</si>
  <si>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</si>
  <si>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</si>
  <si>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</si>
  <si>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</si>
  <si>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</si>
  <si>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</si>
  <si>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</si>
  <si>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</si>
  <si>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</si>
  <si>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</si>
  <si>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</si>
  <si>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</si>
  <si>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</si>
  <si>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</si>
  <si>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</si>
  <si>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</si>
  <si>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</si>
  <si>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</si>
  <si>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</si>
  <si>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</si>
  <si>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</si>
  <si>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</si>
  <si>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</si>
  <si>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</si>
  <si>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</si>
  <si>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</si>
  <si>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</si>
  <si>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</si>
  <si>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</si>
  <si>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</si>
  <si>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</si>
  <si>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</si>
  <si>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</si>
  <si>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</si>
  <si>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</si>
  <si>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</si>
  <si>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</si>
  <si>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</si>
  <si>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</si>
  <si>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</si>
  <si>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</si>
  <si>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</si>
  <si>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</si>
  <si>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</si>
  <si>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</si>
  <si>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</si>
  <si>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</si>
  <si>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</si>
  <si>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</si>
  <si>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</si>
  <si>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</si>
  <si>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</si>
  <si>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</si>
  <si>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</si>
  <si>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</si>
  <si>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</si>
  <si>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</si>
  <si>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</si>
  <si>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</si>
  <si>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</si>
  <si>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</si>
  <si>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</si>
  <si>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</si>
  <si>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</si>
  <si>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</si>
  <si>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</si>
  <si>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</si>
  <si>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</si>
  <si>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</si>
  <si>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</si>
  <si>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</si>
  <si>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</si>
  <si>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</si>
  <si>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</si>
  <si>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</si>
  <si>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</si>
  <si>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</si>
  <si>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</si>
  <si>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</si>
  <si>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</si>
  <si>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</si>
  <si>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</si>
  <si>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</si>
  <si>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</si>
  <si>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</si>
  <si>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</si>
  <si>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</si>
  <si>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</si>
  <si>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</si>
  <si>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</si>
  <si>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</si>
  <si>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</si>
  <si>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</si>
  <si>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</si>
  <si>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</si>
  <si>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</si>
  <si>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</si>
  <si>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</si>
  <si>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</si>
  <si>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</si>
  <si>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</si>
  <si>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</si>
  <si>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</si>
  <si>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</si>
  <si>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</si>
  <si>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</si>
  <si>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</si>
  <si>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</si>
  <si>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</si>
  <si>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</si>
  <si>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</si>
  <si>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</si>
  <si>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</si>
  <si>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</si>
  <si>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</si>
  <si>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</si>
  <si>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</si>
  <si>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</si>
  <si>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</si>
  <si>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</si>
  <si>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</si>
  <si>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</si>
  <si>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</si>
  <si>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</si>
  <si>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</si>
  <si>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</si>
  <si>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</si>
  <si>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</si>
  <si>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</si>
  <si>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</si>
  <si>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</si>
  <si>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</si>
  <si>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</si>
  <si>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</si>
  <si>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</si>
  <si>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</si>
  <si>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</si>
  <si>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</si>
  <si>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</si>
  <si>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</si>
  <si>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</si>
  <si>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</si>
  <si>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</si>
  <si>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</si>
  <si>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</si>
  <si>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</si>
  <si>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</si>
  <si>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</si>
  <si>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</si>
  <si>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</si>
  <si>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</si>
  <si>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</si>
  <si>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</si>
  <si>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</si>
  <si>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</si>
  <si>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</si>
  <si>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</si>
  <si>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</si>
  <si>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</si>
  <si>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</si>
  <si>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</si>
  <si>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</si>
  <si>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</si>
  <si>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</si>
  <si>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</si>
  <si>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</si>
  <si>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</si>
  <si>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</si>
  <si>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</si>
  <si>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</si>
  <si>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</si>
  <si>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</si>
  <si>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</si>
  <si>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</si>
  <si>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</si>
  <si>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</si>
  <si>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</si>
  <si>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</si>
  <si>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</si>
  <si>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</si>
  <si>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</si>
  <si>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</si>
  <si>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</si>
  <si>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</si>
  <si>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</si>
  <si>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</si>
  <si>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</si>
  <si>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</si>
  <si>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</si>
  <si>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</si>
  <si>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</si>
  <si>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</si>
  <si>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</si>
  <si>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</si>
  <si>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</si>
  <si>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</si>
  <si>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</si>
  <si>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</si>
  <si>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</si>
  <si>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</si>
  <si>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</si>
  <si>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</si>
  <si>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</si>
  <si>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</si>
  <si>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</si>
  <si>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</si>
  <si>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</si>
  <si>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</si>
  <si>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</si>
  <si>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</si>
  <si>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</si>
  <si>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</si>
  <si>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</si>
  <si>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</si>
  <si>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</si>
  <si>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</si>
  <si>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</si>
  <si>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</si>
  <si>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</si>
  <si>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</si>
  <si>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</si>
  <si>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</si>
  <si>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</si>
  <si>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</si>
  <si>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</si>
  <si>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</si>
  <si>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</si>
  <si>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</si>
  <si>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</si>
  <si>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</si>
  <si>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</si>
  <si>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</si>
  <si>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</si>
  <si>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</si>
  <si>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</si>
  <si>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</si>
  <si>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</si>
  <si>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</si>
  <si>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</si>
  <si>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</si>
  <si>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</si>
  <si>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</si>
  <si>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</si>
  <si>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</si>
  <si>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</si>
  <si>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</si>
  <si>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</si>
  <si>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</si>
  <si>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</si>
  <si>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</si>
  <si>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</si>
  <si>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</si>
  <si>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</si>
  <si>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</si>
  <si>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</si>
  <si>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</si>
  <si>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</si>
  <si>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</si>
  <si>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</si>
  <si>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</si>
  <si>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</si>
  <si>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</si>
  <si>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</si>
  <si>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</si>
  <si>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</si>
  <si>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</si>
  <si>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</si>
  <si>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</si>
  <si>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</si>
  <si>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</si>
  <si>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</si>
  <si>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</si>
  <si>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</si>
  <si>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</si>
  <si>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</si>
  <si>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</si>
  <si>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</si>
  <si>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</si>
  <si>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</si>
  <si>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</si>
  <si>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</si>
  <si>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</si>
  <si>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</si>
  <si>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</si>
  <si>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</si>
  <si>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</si>
  <si>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</si>
  <si>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</si>
  <si>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</si>
  <si>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</si>
  <si>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</si>
  <si>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</si>
  <si>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</si>
  <si>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</si>
  <si>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</si>
  <si>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</si>
  <si>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</si>
  <si>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</si>
  <si>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</si>
  <si>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</si>
  <si>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</si>
  <si>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</si>
  <si>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</si>
  <si>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</si>
  <si>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</si>
  <si>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</si>
  <si>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</si>
  <si>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</si>
  <si>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</si>
  <si>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</si>
  <si>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</si>
  <si>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</si>
  <si>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</si>
  <si>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</si>
  <si>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</si>
  <si>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</si>
  <si>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</si>
  <si>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</si>
  <si>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</si>
  <si>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</si>
  <si>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</si>
  <si>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</si>
  <si>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</si>
  <si>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</si>
  <si>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</si>
  <si>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</si>
  <si>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</si>
  <si>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</si>
  <si>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</si>
  <si>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</si>
  <si>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</si>
  <si>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</si>
  <si>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</si>
  <si>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</si>
  <si>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</si>
  <si>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</si>
  <si>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</si>
  <si>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</si>
  <si>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</si>
  <si>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</si>
  <si>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</si>
  <si>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</si>
  <si>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</si>
  <si>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</si>
  <si>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</si>
  <si>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</si>
  <si>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</si>
  <si>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</si>
  <si>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</si>
  <si>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</si>
  <si>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</si>
  <si>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</si>
  <si>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</si>
  <si>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</si>
  <si>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</si>
  <si>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</si>
  <si>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</si>
  <si>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</si>
  <si>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</si>
  <si>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</si>
  <si>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</si>
  <si>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</si>
  <si>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</si>
  <si>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</si>
  <si>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</si>
  <si>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</si>
  <si>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</si>
  <si>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</si>
  <si>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</si>
  <si>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</si>
  <si>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</si>
  <si>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</si>
  <si>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</si>
  <si>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</si>
  <si>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</si>
  <si>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</si>
  <si>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</si>
  <si>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</si>
  <si>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</si>
  <si>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</si>
  <si>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</si>
  <si>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</si>
  <si>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</si>
  <si>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</si>
  <si>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</si>
  <si>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</si>
  <si>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</si>
  <si>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</si>
  <si>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</si>
  <si>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</si>
  <si>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</si>
  <si>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</si>
  <si>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</si>
  <si>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</si>
  <si>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</si>
  <si>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</si>
  <si>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</si>
  <si>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</si>
  <si>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</si>
  <si>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</si>
  <si>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</si>
  <si>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</si>
  <si>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</si>
  <si>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</si>
  <si>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</si>
  <si>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</si>
  <si>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</si>
  <si>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</si>
  <si>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</si>
  <si>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</si>
  <si>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</si>
  <si>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</si>
  <si>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</si>
  <si>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</si>
  <si>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</si>
  <si>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</si>
  <si>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</si>
  <si>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</si>
  <si>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</si>
  <si>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</si>
  <si>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</si>
  <si>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</si>
  <si>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</si>
  <si>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</si>
  <si>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</si>
  <si>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</si>
  <si>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</si>
  <si>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</si>
  <si>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</si>
  <si>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</si>
  <si>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</si>
  <si>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</si>
  <si>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</si>
  <si>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</si>
  <si>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</si>
  <si>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</si>
  <si>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</si>
  <si>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</si>
  <si>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</si>
  <si>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</si>
  <si>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</si>
  <si>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</si>
  <si>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</si>
  <si>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</si>
  <si>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</si>
  <si>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</si>
  <si>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</si>
  <si>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</si>
  <si>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</si>
  <si>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</si>
  <si>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</si>
  <si>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</si>
  <si>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</si>
  <si>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</si>
  <si>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</si>
  <si>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</si>
  <si>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</si>
  <si>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</si>
  <si>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</si>
  <si>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</si>
  <si>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</si>
  <si>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</si>
  <si>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</si>
  <si>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</si>
  <si>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</si>
  <si>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</si>
  <si>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</si>
  <si>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</si>
  <si>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</si>
  <si>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</si>
  <si>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</si>
  <si>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</si>
  <si>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</si>
  <si>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</si>
  <si>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</si>
  <si>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</si>
  <si>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</si>
  <si>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</si>
  <si>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</si>
  <si>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</si>
  <si>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</si>
  <si>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</si>
  <si>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</si>
  <si>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</si>
  <si>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</si>
  <si>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</si>
  <si>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</si>
  <si>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</si>
  <si>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</si>
  <si>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</si>
  <si>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</si>
  <si>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</si>
  <si>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</si>
  <si>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</si>
  <si>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</si>
  <si>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</si>
  <si>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</si>
  <si>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</si>
  <si>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</si>
  <si>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</si>
  <si>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</si>
  <si>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</si>
  <si>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</si>
  <si>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</si>
  <si>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</si>
  <si>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</si>
  <si>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</si>
  <si>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</si>
  <si>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</si>
  <si>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</si>
  <si>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</si>
  <si>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</si>
  <si>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</si>
  <si>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</si>
  <si>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</si>
  <si>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</si>
  <si>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</si>
  <si>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</si>
  <si>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</si>
  <si>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</si>
  <si>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</si>
  <si>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</si>
  <si>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</si>
  <si>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</si>
  <si>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</si>
  <si>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</si>
  <si>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</si>
  <si>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</si>
  <si>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</si>
  <si>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</si>
  <si>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</si>
  <si>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</si>
  <si>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</si>
  <si>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</si>
  <si>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</si>
  <si>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</si>
  <si>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</si>
  <si>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</si>
  <si>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</si>
  <si>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</si>
  <si>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</si>
  <si>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</si>
  <si>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</si>
  <si>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</si>
  <si>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</si>
  <si>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</si>
  <si>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</si>
  <si>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</si>
  <si>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</si>
  <si>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</si>
  <si>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</si>
  <si>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</si>
  <si>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</si>
  <si>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</si>
  <si>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</si>
  <si>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</si>
  <si>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</si>
  <si>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</si>
  <si>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</si>
  <si>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</si>
  <si>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</si>
  <si>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</si>
  <si>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</si>
  <si>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</si>
  <si>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</si>
  <si>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</si>
  <si>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</si>
  <si>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</si>
  <si>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</si>
  <si>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</si>
  <si>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</si>
  <si>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</si>
  <si>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</si>
  <si>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</si>
  <si>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</si>
  <si>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</si>
  <si>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</si>
  <si>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</si>
  <si>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</si>
  <si>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</si>
  <si>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</si>
  <si>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</si>
  <si>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</si>
  <si>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</si>
  <si>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</si>
  <si>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</si>
  <si>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</si>
  <si>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</si>
  <si>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</si>
  <si>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</si>
  <si>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</si>
  <si>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</si>
  <si>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</si>
  <si>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</si>
  <si>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</si>
  <si>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</si>
  <si>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</si>
  <si>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</si>
  <si>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</si>
  <si>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</si>
  <si>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</si>
  <si>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</si>
  <si>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</si>
  <si>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</si>
  <si>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</si>
  <si>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</si>
  <si>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</si>
  <si>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</si>
  <si>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</si>
  <si>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</si>
  <si>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</si>
  <si>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</si>
  <si>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</si>
  <si>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</si>
  <si>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</si>
  <si>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</si>
  <si>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</si>
  <si>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</si>
  <si>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</si>
  <si>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</si>
  <si>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</si>
  <si>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</si>
  <si>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</si>
  <si>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</si>
  <si>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</si>
  <si>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</si>
  <si>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</si>
  <si>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</si>
  <si>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</si>
  <si>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</si>
  <si>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</si>
  <si>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</si>
  <si>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</si>
  <si>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</si>
  <si>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</si>
  <si>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</si>
  <si>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</si>
  <si>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</si>
  <si>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</si>
  <si>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</si>
  <si>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</si>
  <si>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</si>
  <si>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</si>
  <si>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</si>
  <si>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</si>
  <si>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</si>
  <si>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</si>
  <si>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</si>
  <si>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</si>
  <si>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</si>
  <si>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</si>
  <si>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</si>
  <si>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</si>
  <si>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</si>
  <si>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</si>
  <si>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</si>
  <si>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</si>
  <si>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</si>
  <si>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</si>
  <si>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</si>
  <si>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</si>
  <si>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</si>
  <si>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</si>
  <si>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</si>
  <si>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</si>
  <si>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</si>
  <si>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</si>
  <si>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</si>
  <si>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</si>
  <si>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</si>
  <si>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</si>
  <si>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</si>
  <si>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</si>
  <si>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</si>
  <si>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</si>
  <si>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</si>
  <si>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</si>
  <si>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</si>
  <si>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</si>
  <si>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</si>
  <si>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</si>
  <si>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</si>
  <si>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</si>
  <si>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</si>
  <si>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</si>
  <si>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</si>
  <si>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</si>
  <si>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</si>
  <si>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</si>
  <si>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</si>
  <si>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</si>
  <si>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</si>
  <si>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</si>
  <si>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</si>
  <si>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</si>
  <si>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</si>
  <si>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</si>
  <si>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</si>
  <si>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</si>
  <si>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</si>
  <si>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</si>
  <si>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</si>
  <si>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</si>
  <si>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</si>
  <si>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</si>
  <si>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</si>
  <si>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</si>
  <si>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</si>
  <si>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</si>
  <si>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</si>
  <si>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</si>
  <si>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</si>
  <si>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</si>
  <si>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</si>
  <si>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</si>
  <si>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</si>
  <si>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</si>
  <si>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</si>
  <si>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</si>
  <si>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</si>
  <si>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</si>
  <si>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</si>
  <si>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</si>
  <si>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</si>
  <si>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</si>
  <si>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</si>
  <si>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</si>
  <si>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</si>
  <si>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</si>
  <si>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</si>
  <si>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</si>
  <si>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</si>
  <si>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</si>
  <si>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</si>
  <si>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</si>
  <si>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</si>
  <si>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</si>
  <si>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</si>
  <si>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</si>
  <si>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</si>
  <si>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</si>
  <si>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</si>
  <si>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</si>
  <si>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</si>
  <si>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</si>
  <si>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</si>
  <si>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</si>
  <si>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</si>
  <si>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</si>
  <si>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</si>
  <si>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</si>
  <si>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</si>
  <si>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</si>
  <si>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</si>
  <si>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</si>
  <si>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</si>
  <si>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</si>
  <si>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</si>
  <si>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</si>
  <si>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</si>
  <si>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</si>
  <si>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</si>
  <si>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</si>
  <si>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</si>
  <si>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</si>
  <si>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</si>
  <si>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</si>
  <si>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</si>
  <si>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</si>
  <si>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</si>
  <si>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</si>
  <si>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</si>
  <si>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</si>
  <si>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</si>
  <si>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</si>
  <si>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</si>
  <si>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</si>
  <si>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</si>
  <si>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</si>
  <si>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</si>
  <si>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</si>
  <si>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</si>
  <si>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</si>
  <si>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</si>
  <si>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</si>
  <si>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</si>
  <si>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</si>
  <si>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</si>
  <si>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</si>
  <si>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</si>
  <si>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</si>
  <si>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</si>
  <si>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</si>
  <si>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</si>
  <si>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</si>
  <si>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</si>
  <si>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</si>
  <si>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</si>
  <si>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</si>
  <si>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</si>
  <si>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</si>
  <si>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</si>
  <si>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</si>
  <si>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</si>
  <si>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</si>
  <si>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</si>
  <si>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</si>
  <si>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</si>
  <si>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</si>
  <si>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</si>
  <si>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</si>
  <si>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</si>
  <si>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</si>
  <si>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</si>
  <si>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</si>
  <si>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</si>
  <si>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</si>
  <si>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</si>
  <si>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</si>
  <si>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</si>
  <si>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</si>
  <si>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</si>
  <si>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</si>
  <si>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</si>
  <si>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</si>
  <si>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</si>
  <si>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</si>
  <si>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</si>
  <si>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</si>
  <si>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</si>
  <si>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</si>
  <si>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</si>
  <si>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</si>
  <si>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</si>
  <si>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</si>
  <si>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</si>
  <si>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</si>
  <si>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</si>
  <si>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</si>
  <si>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</si>
  <si>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</si>
  <si>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</si>
  <si>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</si>
  <si>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</si>
  <si>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</si>
  <si>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</si>
  <si>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</si>
  <si>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</si>
  <si>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</si>
  <si>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</si>
  <si>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</si>
  <si>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</si>
  <si>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</si>
  <si>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</si>
  <si>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</si>
  <si>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</si>
  <si>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</si>
  <si>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</si>
  <si>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</si>
  <si>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</si>
  <si>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</si>
  <si>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</si>
  <si>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</si>
  <si>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</si>
  <si>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</si>
  <si>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</si>
  <si>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</si>
  <si>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</si>
  <si>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</si>
  <si>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</si>
  <si>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</si>
  <si>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</si>
  <si>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</si>
  <si>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</si>
  <si>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</si>
  <si>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</si>
  <si>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</si>
  <si>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</si>
  <si>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</si>
  <si>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</si>
  <si>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</si>
  <si>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</si>
  <si>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</si>
  <si>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</si>
  <si>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</si>
  <si>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</si>
  <si>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</si>
  <si>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</si>
  <si>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</si>
  <si>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</si>
  <si>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</si>
  <si>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</si>
  <si>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</si>
  <si>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</si>
  <si>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</si>
  <si>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</si>
  <si>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</si>
  <si>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</si>
  <si>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</si>
  <si>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</si>
  <si>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</si>
  <si>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</si>
  <si>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</si>
  <si>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</si>
  <si>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</si>
  <si>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</si>
  <si>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</si>
  <si>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</si>
  <si>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</si>
  <si>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</si>
  <si>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</si>
  <si>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</si>
  <si>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</si>
  <si>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</si>
  <si>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</si>
  <si>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</si>
  <si>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</si>
  <si>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</si>
  <si>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</si>
  <si>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</si>
  <si>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</si>
  <si>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</si>
  <si>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</si>
  <si>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</si>
  <si>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</si>
  <si>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</si>
  <si>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</si>
  <si>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</si>
  <si>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</si>
  <si>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</si>
  <si>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</si>
  <si>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</si>
  <si>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</si>
  <si>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</si>
  <si>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</si>
  <si>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</si>
  <si>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</si>
  <si>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</si>
  <si>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</si>
  <si>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</si>
  <si>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</si>
  <si>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</si>
  <si>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</si>
  <si>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</si>
  <si>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</si>
  <si>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</si>
  <si>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</si>
  <si>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</si>
  <si>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</si>
  <si>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</si>
  <si>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</si>
  <si>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</si>
  <si>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</si>
  <si>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</si>
  <si>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</si>
  <si>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</si>
  <si>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</si>
  <si>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</si>
  <si>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</si>
  <si>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</si>
  <si>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</si>
  <si>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</si>
  <si>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</si>
  <si>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</si>
  <si>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</si>
  <si>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</si>
  <si>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</si>
  <si>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</si>
  <si>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</si>
  <si>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</si>
  <si>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</si>
  <si>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</si>
  <si>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</si>
  <si>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</si>
  <si>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</si>
  <si>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</si>
  <si>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</si>
  <si>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</si>
  <si>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</si>
  <si>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</si>
  <si>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</si>
  <si>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</si>
  <si>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</si>
  <si>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</si>
  <si>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</si>
  <si>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</si>
  <si>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</si>
  <si>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</si>
  <si>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</si>
  <si>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</si>
  <si>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</si>
  <si>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</si>
  <si>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</si>
  <si>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</si>
  <si>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</si>
  <si>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</si>
  <si>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</si>
  <si>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</si>
  <si>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</si>
  <si>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</si>
  <si>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</si>
  <si>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</si>
  <si>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</si>
  <si>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</si>
  <si>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</si>
  <si>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</si>
  <si>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</si>
  <si>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</si>
  <si>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</si>
  <si>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</si>
  <si>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</si>
  <si>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</si>
  <si>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</si>
  <si>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</si>
  <si>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</si>
  <si>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</si>
  <si>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</si>
  <si>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</si>
  <si>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</si>
  <si>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</si>
  <si>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</si>
  <si>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</si>
  <si>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</si>
  <si>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</si>
  <si>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</si>
  <si>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</si>
  <si>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</si>
  <si>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</si>
  <si>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</si>
  <si>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</si>
  <si>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</si>
  <si>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</si>
  <si>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</si>
  <si>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</si>
  <si>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</si>
  <si>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</si>
  <si>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</si>
  <si>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</si>
  <si>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</si>
  <si>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</si>
  <si>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</si>
  <si>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</si>
  <si>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</si>
  <si>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</si>
  <si>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</si>
  <si>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</si>
  <si>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</si>
  <si>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</si>
  <si>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</si>
  <si>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</si>
  <si>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</si>
  <si>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</si>
  <si>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</si>
  <si>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</si>
  <si>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</si>
  <si>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</si>
  <si>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</si>
  <si>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</si>
  <si>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</si>
  <si>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</si>
  <si>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</si>
  <si>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</si>
  <si>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</si>
  <si>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</si>
  <si>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</si>
  <si>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</si>
  <si>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</si>
  <si>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</si>
  <si>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</si>
  <si>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</si>
  <si>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</si>
  <si>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</si>
  <si>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</si>
  <si>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</si>
  <si>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</si>
  <si>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</si>
  <si>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</si>
  <si>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</si>
  <si>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</si>
  <si>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</si>
  <si>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</si>
  <si>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</si>
  <si>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</si>
  <si>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</si>
  <si>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</si>
  <si>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</si>
  <si>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</si>
  <si>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</si>
  <si>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</si>
  <si>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</si>
  <si>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</si>
  <si>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</si>
  <si>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</si>
  <si>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</si>
  <si>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</si>
  <si>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</si>
  <si>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</si>
  <si>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</si>
  <si>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</si>
  <si>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</si>
  <si>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</si>
  <si>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</si>
  <si>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</si>
  <si>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</si>
  <si>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</si>
  <si>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</si>
  <si>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</si>
  <si>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</si>
  <si>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</si>
  <si>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</si>
  <si>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</si>
  <si>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</si>
  <si>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</si>
  <si>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</si>
  <si>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</si>
  <si>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</si>
  <si>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</si>
  <si>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</si>
  <si>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</si>
  <si>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</si>
  <si>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</si>
  <si>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</si>
  <si>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</si>
  <si>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</si>
  <si>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</si>
  <si>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</si>
  <si>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</si>
  <si>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</si>
  <si>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</si>
  <si>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</si>
  <si>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</si>
  <si>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</si>
  <si>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</si>
  <si>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</si>
  <si>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</si>
  <si>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</si>
  <si>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</si>
  <si>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</si>
  <si>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</si>
  <si>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</si>
  <si>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</si>
  <si>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</si>
  <si>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</si>
  <si>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</si>
  <si>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</si>
  <si>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</si>
  <si>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</si>
  <si>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</si>
  <si>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</si>
  <si>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</si>
  <si>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</si>
  <si>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</si>
  <si>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</si>
  <si>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</si>
  <si>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</si>
  <si>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</si>
  <si>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</si>
  <si>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</si>
  <si>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</si>
  <si>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</si>
  <si>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</si>
  <si>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</si>
  <si>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</si>
  <si>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</si>
  <si>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</si>
  <si>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</si>
  <si>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</si>
  <si>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</si>
  <si>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</si>
  <si>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</si>
  <si>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</si>
  <si>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</si>
  <si>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</si>
  <si>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</si>
  <si>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</si>
  <si>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</si>
  <si>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</si>
  <si>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</si>
  <si>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</si>
  <si>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</si>
  <si>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</si>
  <si>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</si>
  <si>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</si>
  <si>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</si>
  <si>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</si>
  <si>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</si>
  <si>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</si>
  <si>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</si>
  <si>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</si>
  <si>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</si>
  <si>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</si>
  <si>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</si>
  <si>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</si>
  <si>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</si>
  <si>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</si>
  <si>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</si>
  <si>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</si>
  <si>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</si>
  <si>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</si>
  <si>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</si>
  <si>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</si>
  <si>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</si>
  <si>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</si>
  <si>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</si>
  <si>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</si>
  <si>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</si>
  <si>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</si>
  <si>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</si>
  <si>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</si>
  <si>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</si>
  <si>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</si>
  <si>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</si>
  <si>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</si>
  <si>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</si>
  <si>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</si>
  <si>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</si>
  <si>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</si>
  <si>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</si>
  <si>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</si>
  <si>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</si>
  <si>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</si>
  <si>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</si>
  <si>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</si>
  <si>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</si>
  <si>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</si>
  <si>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</si>
  <si>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</si>
  <si>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</si>
  <si>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</si>
  <si>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</si>
  <si>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</si>
  <si>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</si>
  <si>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</si>
  <si>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</si>
  <si>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</si>
  <si>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</si>
  <si>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</si>
  <si>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</si>
  <si>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</si>
  <si>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</si>
  <si>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</si>
  <si>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</si>
  <si>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</si>
  <si>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</si>
  <si>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</si>
  <si>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</si>
  <si>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</si>
  <si>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</si>
  <si>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</si>
  <si>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</si>
  <si>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</si>
  <si>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</si>
  <si>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</si>
  <si>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</si>
  <si>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</si>
  <si>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</si>
  <si>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</si>
  <si>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</si>
  <si>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</si>
  <si>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</si>
  <si>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</si>
  <si>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</si>
  <si>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</si>
  <si>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</si>
  <si>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</si>
  <si>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</si>
  <si>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</si>
  <si>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</si>
  <si>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</si>
  <si>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</si>
  <si>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</si>
  <si>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</si>
  <si>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</si>
  <si>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</si>
  <si>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</si>
  <si>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</si>
  <si>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</si>
  <si>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</si>
  <si>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</si>
  <si>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</si>
  <si>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</si>
  <si>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</si>
  <si>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</si>
  <si>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</si>
  <si>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</si>
  <si>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</si>
  <si>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</si>
  <si>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</si>
  <si>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</si>
  <si>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</si>
  <si>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</si>
  <si>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</si>
  <si>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</si>
  <si>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</si>
  <si>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</si>
  <si>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</si>
  <si>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</si>
  <si>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</si>
  <si>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</si>
  <si>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</si>
  <si>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</si>
  <si>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</si>
  <si>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</si>
  <si>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</si>
  <si>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</si>
  <si>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</si>
  <si>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</si>
  <si>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</si>
  <si>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</si>
  <si>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</si>
  <si>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</si>
  <si>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</si>
  <si>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</si>
  <si>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</si>
  <si>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</si>
  <si>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</si>
  <si>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</si>
  <si>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</si>
  <si>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</si>
  <si>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</si>
  <si>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</si>
  <si>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</si>
  <si>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</si>
  <si>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</si>
  <si>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</si>
  <si>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</si>
  <si>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</si>
  <si>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</si>
  <si>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</si>
  <si>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</si>
  <si>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</si>
  <si>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</si>
  <si>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</si>
  <si>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</si>
  <si>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</si>
  <si>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</si>
  <si>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</si>
  <si>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</si>
  <si>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</si>
  <si>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</si>
  <si>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</si>
  <si>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</si>
  <si>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</si>
  <si>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</si>
  <si>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</si>
  <si>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</si>
  <si>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</si>
  <si>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</si>
  <si>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</si>
  <si>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</si>
  <si>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</si>
  <si>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</si>
  <si>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</si>
  <si>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</si>
  <si>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</si>
  <si>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</si>
  <si>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</si>
  <si>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</si>
  <si>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</si>
  <si>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</si>
  <si>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</si>
  <si>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</si>
  <si>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</si>
  <si>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</si>
  <si>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</si>
  <si>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</si>
  <si>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</si>
  <si>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</si>
  <si>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</si>
  <si>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</si>
  <si>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</si>
  <si>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</si>
  <si>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</si>
  <si>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</si>
  <si>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</si>
  <si>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</si>
  <si>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</si>
  <si>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</si>
  <si>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</si>
  <si>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</si>
  <si>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</si>
  <si>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</si>
  <si>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</si>
  <si>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</si>
  <si>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</si>
  <si>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</si>
  <si>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</si>
  <si>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</si>
  <si>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</si>
  <si>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</si>
  <si>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</si>
  <si>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</si>
  <si>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</si>
  <si>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</si>
  <si>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</si>
  <si>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</si>
  <si>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</si>
  <si>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</si>
  <si>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</si>
  <si>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</si>
  <si>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</si>
  <si>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</si>
  <si>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</si>
  <si>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</si>
  <si>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</si>
  <si>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</si>
  <si>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</si>
  <si>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</si>
  <si>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</si>
  <si>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</si>
  <si>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</si>
  <si>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</si>
  <si>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</si>
  <si>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</si>
  <si>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</si>
  <si>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</si>
  <si>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</si>
  <si>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</si>
  <si>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</si>
  <si>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</si>
  <si>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</si>
  <si>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</si>
  <si>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</si>
  <si>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</si>
  <si>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</si>
  <si>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</si>
  <si>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</si>
  <si>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</si>
  <si>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</si>
  <si>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</si>
  <si>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</si>
  <si>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</si>
  <si>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</si>
  <si>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</si>
  <si>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</si>
  <si>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</si>
  <si>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</si>
  <si>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</si>
  <si>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</si>
  <si>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</si>
  <si>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</si>
  <si>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</si>
  <si>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</si>
  <si>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</si>
  <si>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</si>
  <si>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</si>
  <si>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</si>
  <si>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</si>
  <si>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</si>
  <si>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</si>
  <si>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</si>
  <si>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</si>
  <si>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</si>
  <si>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</si>
  <si>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</si>
  <si>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</si>
  <si>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</si>
  <si>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</si>
  <si>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</si>
  <si>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</si>
  <si>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</si>
  <si>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</si>
  <si>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</si>
  <si>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</si>
  <si>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</si>
  <si>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</si>
  <si>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</si>
  <si>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</si>
  <si>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</si>
  <si>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</si>
  <si>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</si>
  <si>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</si>
  <si>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</si>
  <si>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</si>
  <si>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</si>
  <si>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</si>
  <si>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</si>
  <si>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</si>
  <si>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</si>
  <si>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</si>
  <si>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</si>
  <si>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</si>
  <si>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</si>
  <si>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</si>
  <si>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</si>
  <si>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</si>
  <si>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</si>
  <si>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</si>
  <si>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</si>
  <si>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</si>
  <si>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</si>
  <si>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</si>
  <si>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</si>
  <si>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</si>
  <si>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</si>
  <si>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</si>
  <si>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</si>
  <si>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</si>
  <si>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</si>
  <si>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</si>
  <si>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</si>
  <si>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</si>
  <si>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</si>
  <si>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</si>
  <si>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</si>
  <si>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</si>
  <si>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</si>
  <si>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</si>
  <si>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</si>
  <si>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</si>
  <si>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</si>
  <si>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</si>
  <si>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</si>
  <si>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</si>
  <si>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</si>
  <si>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</si>
  <si>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</si>
  <si>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</si>
  <si>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</si>
  <si>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</si>
  <si>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</si>
  <si>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</si>
  <si>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</si>
  <si>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</si>
  <si>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</si>
  <si>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</si>
  <si>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</si>
  <si>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</si>
  <si>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</si>
  <si>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</si>
  <si>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</si>
  <si>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</si>
  <si>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</si>
  <si>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</si>
  <si>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</si>
  <si>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</si>
  <si>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</si>
  <si>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</si>
  <si>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</si>
  <si>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</si>
  <si>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</si>
  <si>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</si>
  <si>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</si>
  <si>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</si>
  <si>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</si>
  <si>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</si>
  <si>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</si>
  <si>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</si>
  <si>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</si>
  <si>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</si>
  <si>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</si>
  <si>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</si>
  <si>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</si>
  <si>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</si>
  <si>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</si>
  <si>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</si>
  <si>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</si>
  <si>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</si>
  <si>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</si>
  <si>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</si>
  <si>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</si>
  <si>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</si>
  <si>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</si>
  <si>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</si>
  <si>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</si>
  <si>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</si>
  <si>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</si>
  <si>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</si>
  <si>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</si>
  <si>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</si>
  <si>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</si>
  <si>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</si>
  <si>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</si>
  <si>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</si>
  <si>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</si>
  <si>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</si>
  <si>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</si>
  <si>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</si>
  <si>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</si>
  <si>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</si>
  <si>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</si>
  <si>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</si>
  <si>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</si>
  <si>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</si>
  <si>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</si>
  <si>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</si>
  <si>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</si>
  <si>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</si>
  <si>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</si>
  <si>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</si>
  <si>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</si>
  <si>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</si>
  <si>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</si>
  <si>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</si>
  <si>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</si>
  <si>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</si>
  <si>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</si>
  <si>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</si>
  <si>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</si>
  <si>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</si>
  <si>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</si>
  <si>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</si>
  <si>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</si>
  <si>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</si>
  <si>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</si>
  <si>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</si>
  <si>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</si>
  <si>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</si>
  <si>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</si>
  <si>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</si>
  <si>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</si>
  <si>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</si>
  <si>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</si>
  <si>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</si>
  <si>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</si>
  <si>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</si>
  <si>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</si>
  <si>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</si>
  <si>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</si>
  <si>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</si>
  <si>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</si>
  <si>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</si>
  <si>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</si>
  <si>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</si>
  <si>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</si>
  <si>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</si>
  <si>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</si>
  <si>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</si>
  <si>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</si>
  <si>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</si>
  <si>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</si>
  <si>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</si>
  <si>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</si>
  <si>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</si>
  <si>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</si>
  <si>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</si>
  <si>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</si>
  <si>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</si>
  <si>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</si>
  <si>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</si>
  <si>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</si>
  <si>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</si>
  <si>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</si>
  <si>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</si>
  <si>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</si>
  <si>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</si>
  <si>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</si>
  <si>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</si>
  <si>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</si>
  <si>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</si>
  <si>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</si>
  <si>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</si>
  <si>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</si>
  <si>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</si>
  <si>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</si>
  <si>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</si>
  <si>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</si>
  <si>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</si>
  <si>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</si>
  <si>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</si>
  <si>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</si>
  <si>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</si>
  <si>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</si>
  <si>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</si>
  <si>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</si>
  <si>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</si>
  <si>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</si>
  <si>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</si>
  <si>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</si>
  <si>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</si>
  <si>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</si>
  <si>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</si>
  <si>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</si>
  <si>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</si>
  <si>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</si>
  <si>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</si>
  <si>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</si>
  <si>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</si>
  <si>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</si>
  <si>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</si>
  <si>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</si>
  <si>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</si>
  <si>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</si>
  <si>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</si>
  <si>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</si>
  <si>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</si>
  <si>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</si>
  <si>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</si>
  <si>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</si>
  <si>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</si>
  <si>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</si>
  <si>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</si>
  <si>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</si>
  <si>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</si>
  <si>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</si>
  <si>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</si>
  <si>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</si>
  <si>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</si>
  <si>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</si>
  <si>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</si>
  <si>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</si>
  <si>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</si>
  <si>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</si>
  <si>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</si>
  <si>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</si>
  <si>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</si>
  <si>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</si>
  <si>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</si>
  <si>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</si>
  <si>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</si>
  <si>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</si>
  <si>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</si>
  <si>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</si>
  <si>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</si>
  <si>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</si>
  <si>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</si>
  <si>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</si>
  <si>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</si>
  <si>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</si>
  <si>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</si>
  <si>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</si>
  <si>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</si>
  <si>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</si>
  <si>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</si>
  <si>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</si>
  <si>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</si>
  <si>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</si>
  <si>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</si>
  <si>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</si>
  <si>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</si>
  <si>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</si>
  <si>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</si>
  <si>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</si>
  <si>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</si>
  <si>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</si>
  <si>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</si>
  <si>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</si>
  <si>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</si>
  <si>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</si>
  <si>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</si>
  <si>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</si>
  <si>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</si>
  <si>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</si>
  <si>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</si>
  <si>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</si>
  <si>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</si>
  <si>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</si>
  <si>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</si>
  <si>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</si>
  <si>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</si>
  <si>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</si>
  <si>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</si>
  <si>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</si>
  <si>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</si>
  <si>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</si>
  <si>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</si>
  <si>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</si>
  <si>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</si>
  <si>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</si>
  <si>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</si>
  <si>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</si>
  <si>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</si>
  <si>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</si>
  <si>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</si>
  <si>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</si>
  <si>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</si>
  <si>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</si>
  <si>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</si>
  <si>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</si>
  <si>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</si>
  <si>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</si>
  <si>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</si>
  <si>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</si>
  <si>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</si>
  <si>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</si>
  <si>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</si>
  <si>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</si>
  <si>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</si>
  <si>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</si>
  <si>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</si>
  <si>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</si>
  <si>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</si>
  <si>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</si>
  <si>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</si>
  <si>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</si>
  <si>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</si>
  <si>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</si>
  <si>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</si>
  <si>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</si>
  <si>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</si>
  <si>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</si>
  <si>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</si>
  <si>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</si>
  <si>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</si>
  <si>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</si>
  <si>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</si>
  <si>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</si>
  <si>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</si>
  <si>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</si>
  <si>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</si>
  <si>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</si>
  <si>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</si>
  <si>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</si>
  <si>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</si>
  <si>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</si>
  <si>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</si>
  <si>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</si>
  <si>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</si>
  <si>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</si>
  <si>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</si>
  <si>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</si>
  <si>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</si>
  <si>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</si>
  <si>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</si>
  <si>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</si>
  <si>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</si>
  <si>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</si>
  <si>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</si>
  <si>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</si>
  <si>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</si>
  <si>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</si>
  <si>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</si>
  <si>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</si>
  <si>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</si>
  <si>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</si>
  <si>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</si>
  <si>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</si>
  <si>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</si>
  <si>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</si>
  <si>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</si>
  <si>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</si>
  <si>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</si>
  <si>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</si>
  <si>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</si>
  <si>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</si>
  <si>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</si>
  <si>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</si>
  <si>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</si>
  <si>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</si>
  <si>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</si>
  <si>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</si>
  <si>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</si>
  <si>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</si>
  <si>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</si>
  <si>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</si>
  <si>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</si>
  <si>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</si>
  <si>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</si>
  <si>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</si>
  <si>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</si>
  <si>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</si>
  <si>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</si>
  <si>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</si>
  <si>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</si>
  <si>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</si>
  <si>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</si>
  <si>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</si>
  <si>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</si>
  <si>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</si>
  <si>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</si>
  <si>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</si>
  <si>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</si>
  <si>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</si>
  <si>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</si>
  <si>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</si>
  <si>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</si>
  <si>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</si>
  <si>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</si>
  <si>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</si>
  <si>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</si>
  <si>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</si>
  <si>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</si>
  <si>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</si>
  <si>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</si>
  <si>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</si>
  <si>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</si>
  <si>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</si>
  <si>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</si>
  <si>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</si>
  <si>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</si>
  <si>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</si>
  <si>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</si>
  <si>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</si>
  <si>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</si>
  <si>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</si>
  <si>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</si>
  <si>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</si>
  <si>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</si>
  <si>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</si>
  <si>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</si>
  <si>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</si>
  <si>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</si>
  <si>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</si>
  <si>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</si>
  <si>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</si>
  <si>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</si>
  <si>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</si>
  <si>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</si>
  <si>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</si>
  <si>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</si>
  <si>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</si>
  <si>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</si>
  <si>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</si>
  <si>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</si>
  <si>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</si>
  <si>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</si>
  <si>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</si>
  <si>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</si>
  <si>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</si>
  <si>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</si>
  <si>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</si>
  <si>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</si>
  <si>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</si>
  <si>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</si>
  <si>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</si>
  <si>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</si>
  <si>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</si>
  <si>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</si>
  <si>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</si>
  <si>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</si>
  <si>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</si>
  <si>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</si>
  <si>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</si>
  <si>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</si>
  <si>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</si>
  <si>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</si>
  <si>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</si>
  <si>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</si>
  <si>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</si>
  <si>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</si>
  <si>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</si>
  <si>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</si>
  <si>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</si>
  <si>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</si>
  <si>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</si>
  <si>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</si>
  <si>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</si>
  <si>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</si>
  <si>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</si>
  <si>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</si>
  <si>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</si>
  <si>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</si>
  <si>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</si>
  <si>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</si>
  <si>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</si>
  <si>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</si>
  <si>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</si>
  <si>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</si>
  <si>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</si>
  <si>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</si>
  <si>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</si>
  <si>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</si>
  <si>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</si>
  <si>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</si>
  <si>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</si>
  <si>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</si>
  <si>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</si>
  <si>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</si>
  <si>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</si>
  <si>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</si>
  <si>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</si>
  <si>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</si>
  <si>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</si>
  <si>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</si>
  <si>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</si>
  <si>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</si>
  <si>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</si>
  <si>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</si>
  <si>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</si>
  <si>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</si>
  <si>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</si>
  <si>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</si>
  <si>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</si>
  <si>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</si>
  <si>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</si>
  <si>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</si>
  <si>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</si>
  <si>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</si>
  <si>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</si>
  <si>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</si>
  <si>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</si>
  <si>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</si>
  <si>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</si>
  <si>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</si>
  <si>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</si>
  <si>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</si>
  <si>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</si>
  <si>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</si>
  <si>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</si>
  <si>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</si>
  <si>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</si>
  <si>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</si>
  <si>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</si>
  <si>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</si>
  <si>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</si>
  <si>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</si>
  <si>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</si>
  <si>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</si>
  <si>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</si>
  <si>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</si>
  <si>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</si>
  <si>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</si>
  <si>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</si>
  <si>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</si>
  <si>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</si>
  <si>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</si>
  <si>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</si>
  <si>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</si>
  <si>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</si>
  <si>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</si>
  <si>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</si>
  <si>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</si>
  <si>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</si>
  <si>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</si>
  <si>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</si>
  <si>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</si>
  <si>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</si>
  <si>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</si>
  <si>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</si>
  <si>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</si>
  <si>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</si>
  <si>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</si>
  <si>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</si>
  <si>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</si>
  <si>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</si>
  <si>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</si>
  <si>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</si>
  <si>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</si>
  <si>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</si>
  <si>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</si>
  <si>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</si>
  <si>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</si>
  <si>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</si>
  <si>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</si>
  <si>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</si>
  <si>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</si>
  <si>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</si>
  <si>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</si>
  <si>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</si>
  <si>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</si>
  <si>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</si>
  <si>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</si>
  <si>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</si>
  <si>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</si>
  <si>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</si>
  <si>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</si>
  <si>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</si>
  <si>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</si>
  <si>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</si>
  <si>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</si>
  <si>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</si>
  <si>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</si>
  <si>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</si>
  <si>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</si>
  <si>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</si>
  <si>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</si>
  <si>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</si>
  <si>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</si>
  <si>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</si>
  <si>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</si>
  <si>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</si>
  <si>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</si>
  <si>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</si>
  <si>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</si>
  <si>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</si>
  <si>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</si>
  <si>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</si>
  <si>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</si>
  <si>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</si>
  <si>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</si>
  <si>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</si>
  <si>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</si>
  <si>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</si>
  <si>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</si>
  <si>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</si>
  <si>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</si>
  <si>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</si>
  <si>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</si>
  <si>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</si>
  <si>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</si>
  <si>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</si>
  <si>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</si>
  <si>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</si>
  <si>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</si>
  <si>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</si>
  <si>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</si>
  <si>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</si>
  <si>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</si>
  <si>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</si>
  <si>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</si>
  <si>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</si>
  <si>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</si>
  <si>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</si>
  <si>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</si>
  <si>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</si>
  <si>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</si>
  <si>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</si>
  <si>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</si>
  <si>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</si>
  <si>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</si>
  <si>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</si>
  <si>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</si>
  <si>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</si>
  <si>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</si>
  <si>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</si>
  <si>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</si>
  <si>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</si>
  <si>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</si>
  <si>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</si>
  <si>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</si>
  <si>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</si>
  <si>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</si>
  <si>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</si>
  <si>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</si>
  <si>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</si>
  <si>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</si>
  <si>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</si>
  <si>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</si>
  <si>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</si>
  <si>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</si>
  <si>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</si>
  <si>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</si>
  <si>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</si>
  <si>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</si>
  <si>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</si>
  <si>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</si>
  <si>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</si>
  <si>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</si>
  <si>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</si>
  <si>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</si>
  <si>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</si>
  <si>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</si>
  <si>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</si>
  <si>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</si>
  <si>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</si>
  <si>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</si>
  <si>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</si>
  <si>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</si>
  <si>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</si>
  <si>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</si>
  <si>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</si>
  <si>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</si>
  <si>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</si>
  <si>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</si>
  <si>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</si>
  <si>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</si>
  <si>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</si>
  <si>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</si>
  <si>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</si>
  <si>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</si>
  <si>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</si>
  <si>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</si>
  <si>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</si>
  <si>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</si>
  <si>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</si>
  <si>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</si>
  <si>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</si>
  <si>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</si>
  <si>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</si>
  <si>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</si>
  <si>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</si>
  <si>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</si>
  <si>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</si>
  <si>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</si>
  <si>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</si>
  <si>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</si>
  <si>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</si>
  <si>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</si>
  <si>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</si>
  <si>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</si>
  <si>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</si>
  <si>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</si>
  <si>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</si>
  <si>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</si>
  <si>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</si>
  <si>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</si>
  <si>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</si>
  <si>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</si>
  <si>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</si>
  <si>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</si>
  <si>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</si>
  <si>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</si>
  <si>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</si>
  <si>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</si>
  <si>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</si>
  <si>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</si>
  <si>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</si>
  <si>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</si>
  <si>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</si>
  <si>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</si>
  <si>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</si>
  <si>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</si>
  <si>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</si>
  <si>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</si>
  <si>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</si>
  <si>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</si>
  <si>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</si>
  <si>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</si>
  <si>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</si>
  <si>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</si>
  <si>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</si>
  <si>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</si>
  <si>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</si>
  <si>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</si>
  <si>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</si>
  <si>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</si>
  <si>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</si>
  <si>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</si>
  <si>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</si>
  <si>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</si>
  <si>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</si>
  <si>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</si>
  <si>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</si>
  <si>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</si>
  <si>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</si>
  <si>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</si>
  <si>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</si>
  <si>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</si>
  <si>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</si>
  <si>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</si>
  <si>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</si>
  <si>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</si>
  <si>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</si>
  <si>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</si>
  <si>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</si>
  <si>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</si>
  <si>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</si>
  <si>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</si>
  <si>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</si>
  <si>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</si>
  <si>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</si>
  <si>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</si>
  <si>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</si>
  <si>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</si>
  <si>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</si>
  <si>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</si>
  <si>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</si>
  <si>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</si>
  <si>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</si>
  <si>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</si>
  <si>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</si>
  <si>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</si>
  <si>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</si>
  <si>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</si>
  <si>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</si>
  <si>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</si>
  <si>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</si>
  <si>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</si>
  <si>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</si>
  <si>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</si>
  <si>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</si>
  <si>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</si>
  <si>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</si>
  <si>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</si>
  <si>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</si>
  <si>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</si>
  <si>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</si>
  <si>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</si>
  <si>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</si>
  <si>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</si>
  <si>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</si>
  <si>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</si>
  <si>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</si>
  <si>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</si>
  <si>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</si>
  <si>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</si>
  <si>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</si>
  <si>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</si>
  <si>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</si>
  <si>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</si>
  <si>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</si>
  <si>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</si>
  <si>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</si>
  <si>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</si>
  <si>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</si>
  <si>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</si>
  <si>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</si>
  <si>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</si>
  <si>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</si>
  <si>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</si>
  <si>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</si>
  <si>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</si>
  <si>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</si>
  <si>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</si>
  <si>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</si>
  <si>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</si>
  <si>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</si>
  <si>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</si>
  <si>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</si>
  <si>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</si>
  <si>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</si>
  <si>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</si>
  <si>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</si>
  <si>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</si>
  <si>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</si>
  <si>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</si>
  <si>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</si>
  <si>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</si>
  <si>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</si>
  <si>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</si>
  <si>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</si>
  <si>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</si>
  <si>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</si>
  <si>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</si>
  <si>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</si>
  <si>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</si>
  <si>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</si>
  <si>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</si>
  <si>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</si>
  <si>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</si>
  <si>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</si>
  <si>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</si>
  <si>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</si>
  <si>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</si>
  <si>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</si>
  <si>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</si>
  <si>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</si>
  <si>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</si>
  <si>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</si>
  <si>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</si>
  <si>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</si>
  <si>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</si>
  <si>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</si>
  <si>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</si>
  <si>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</si>
  <si>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</si>
  <si>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</si>
  <si>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</si>
  <si>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</si>
  <si>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</si>
  <si>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</si>
  <si>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</si>
  <si>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</si>
  <si>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</si>
  <si>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</si>
  <si>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</si>
  <si>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</si>
  <si>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</si>
  <si>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</si>
  <si>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</si>
  <si>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</si>
  <si>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</si>
  <si>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</si>
  <si>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</si>
  <si>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</si>
  <si>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</si>
  <si>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</si>
  <si>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</si>
  <si>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</si>
  <si>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</si>
  <si>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</si>
  <si>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</si>
  <si>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</si>
  <si>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</si>
  <si>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</si>
  <si>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</si>
  <si>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</si>
  <si>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</si>
  <si>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</si>
  <si>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</si>
  <si>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</si>
  <si>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</si>
  <si>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</si>
  <si>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</si>
  <si>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</si>
  <si>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</si>
  <si>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</si>
  <si>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</si>
  <si>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</si>
  <si>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</si>
  <si>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</si>
  <si>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</si>
  <si>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</si>
  <si>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</si>
  <si>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</si>
  <si>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</si>
  <si>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</si>
  <si>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</si>
  <si>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</si>
  <si>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</si>
  <si>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</si>
  <si>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</si>
  <si>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</si>
  <si>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</si>
  <si>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</si>
  <si>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</si>
  <si>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</si>
  <si>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</si>
  <si>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</si>
  <si>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</si>
  <si>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</si>
  <si>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</si>
  <si>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</si>
  <si>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</si>
  <si>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</si>
  <si>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</si>
  <si>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</si>
  <si>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</si>
  <si>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</si>
  <si>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</si>
  <si>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</si>
  <si>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</si>
  <si>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</si>
  <si>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</si>
  <si>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</si>
  <si>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</si>
  <si>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</si>
  <si>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</si>
  <si>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</si>
  <si>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</si>
  <si>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</si>
  <si>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</si>
  <si>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</si>
  <si>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</si>
  <si>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</si>
  <si>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</si>
  <si>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</si>
  <si>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</si>
  <si>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</si>
  <si>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</si>
  <si>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</si>
  <si>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</si>
  <si>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</si>
  <si>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</si>
  <si>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</si>
  <si>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</si>
  <si>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</si>
  <si>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</si>
  <si>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</si>
  <si>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</si>
  <si>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</si>
  <si>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</si>
  <si>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</si>
  <si>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</si>
  <si>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</si>
  <si>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</si>
  <si>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</si>
  <si>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</si>
  <si>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</si>
  <si>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</si>
  <si>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</si>
  <si>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</si>
  <si>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</si>
  <si>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</si>
  <si>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</si>
  <si>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</si>
  <si>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</si>
  <si>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</si>
  <si>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</si>
  <si>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</si>
  <si>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</si>
  <si>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</si>
  <si>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</si>
  <si>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</si>
  <si>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</si>
  <si>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</si>
  <si>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</si>
  <si>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</si>
  <si>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</si>
  <si>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</si>
  <si>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</si>
  <si>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</si>
  <si>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</si>
  <si>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</si>
  <si>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</si>
  <si>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</si>
  <si>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</si>
  <si>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</si>
  <si>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</si>
  <si>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</si>
  <si>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</si>
  <si>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</si>
  <si>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</si>
  <si>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</si>
  <si>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</si>
  <si>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</si>
  <si>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</si>
  <si>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</si>
  <si>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</si>
  <si>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</si>
  <si>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</si>
  <si>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</si>
  <si>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</si>
  <si>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</si>
  <si>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</si>
  <si>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</si>
  <si>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</si>
  <si>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</si>
  <si>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</si>
  <si>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</si>
  <si>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</si>
  <si>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</si>
  <si>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</si>
  <si>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</si>
  <si>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</si>
  <si>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</si>
  <si>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</si>
  <si>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</si>
  <si>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</si>
  <si>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</si>
  <si>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</si>
  <si>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</si>
  <si>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</si>
  <si>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</si>
  <si>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</si>
  <si>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</si>
  <si>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</si>
  <si>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</si>
  <si>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</si>
  <si>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</si>
  <si>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</si>
  <si>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</si>
  <si>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</si>
  <si>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</si>
  <si>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</si>
  <si>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</si>
  <si>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</si>
  <si>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</si>
  <si>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</si>
  <si>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</si>
  <si>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</si>
  <si>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</si>
  <si>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</si>
  <si>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</si>
  <si>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</si>
  <si>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</si>
  <si>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</si>
  <si>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</si>
  <si>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</si>
  <si>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</si>
  <si>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</si>
  <si>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</si>
  <si>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</si>
  <si>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</si>
  <si>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</si>
  <si>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</si>
  <si>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</si>
  <si>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</si>
  <si>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</si>
  <si>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</si>
  <si>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</si>
  <si>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</si>
  <si>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</si>
  <si>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</si>
  <si>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</si>
  <si>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</si>
  <si>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</si>
  <si>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</si>
  <si>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</si>
  <si>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</si>
  <si>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</si>
  <si>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</si>
  <si>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</si>
  <si>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</si>
  <si>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</si>
  <si>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</si>
  <si>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</si>
  <si>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</si>
  <si>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</si>
  <si>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</si>
  <si>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</si>
  <si>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</si>
  <si>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</si>
  <si>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</si>
  <si>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</si>
  <si>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</si>
  <si>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</si>
  <si>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</si>
  <si>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</si>
  <si>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</si>
  <si>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</si>
  <si>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</si>
  <si>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</si>
  <si>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</si>
  <si>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</si>
  <si>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</si>
  <si>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</si>
  <si>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</si>
  <si>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</si>
  <si>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</si>
  <si>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</si>
  <si>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</si>
  <si>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</si>
  <si>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</si>
  <si>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</si>
  <si>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</si>
  <si>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</si>
  <si>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</si>
  <si>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</si>
  <si>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</si>
  <si>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</si>
  <si>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</si>
  <si>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</si>
  <si>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</si>
  <si>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</si>
  <si>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</si>
  <si>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</si>
  <si>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</si>
  <si>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</si>
  <si>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</si>
  <si>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</si>
  <si>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</si>
  <si>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</si>
  <si>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</si>
  <si>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</si>
  <si>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</si>
  <si>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</si>
  <si>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</si>
  <si>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</si>
  <si>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</si>
  <si>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</si>
  <si>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</si>
  <si>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</si>
  <si>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</si>
  <si>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</si>
  <si>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</si>
  <si>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</si>
  <si>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</si>
  <si>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</si>
  <si>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</si>
  <si>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</si>
  <si>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</si>
  <si>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</si>
  <si>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</si>
  <si>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</si>
  <si>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</si>
  <si>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</si>
  <si>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</si>
  <si>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</si>
  <si>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</si>
  <si>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</si>
  <si>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</si>
  <si>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</si>
  <si>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</si>
  <si>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</si>
  <si>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</si>
  <si>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</si>
  <si>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</si>
  <si>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</si>
  <si>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</si>
  <si>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</si>
  <si>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</si>
  <si>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</si>
  <si>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</si>
  <si>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</si>
  <si>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</si>
  <si>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</si>
  <si>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</si>
  <si>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</si>
  <si>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</si>
  <si>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</si>
  <si>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</si>
  <si>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</si>
  <si>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</si>
  <si>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</si>
  <si>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</si>
  <si>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</si>
  <si>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</si>
  <si>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</si>
  <si>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</si>
  <si>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</si>
  <si>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</si>
  <si>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</si>
  <si>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</si>
  <si>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</si>
  <si>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</si>
  <si>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</si>
  <si>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</si>
  <si>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</si>
  <si>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</si>
  <si>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</si>
  <si>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</si>
  <si>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</si>
  <si>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</si>
  <si>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</si>
  <si>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</si>
  <si>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</si>
  <si>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</si>
  <si>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</si>
  <si>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</si>
  <si>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</si>
  <si>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</si>
  <si>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</si>
  <si>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</si>
  <si>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</si>
  <si>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</si>
  <si>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</si>
  <si>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</si>
  <si>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</si>
  <si>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</si>
  <si>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</si>
  <si>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</si>
  <si>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</si>
  <si>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</si>
  <si>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</si>
  <si>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</si>
  <si>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</si>
  <si>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</si>
  <si>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</si>
  <si>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</si>
  <si>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</si>
  <si>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</si>
  <si>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</si>
  <si>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</si>
  <si>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</si>
  <si>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</si>
  <si>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</si>
  <si>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</si>
  <si>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</si>
  <si>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</si>
  <si>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</si>
  <si>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</si>
  <si>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</si>
  <si>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</si>
  <si>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</si>
  <si>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</si>
  <si>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</si>
  <si>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</si>
  <si>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</si>
  <si>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</si>
  <si>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</si>
  <si>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</si>
  <si>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</si>
  <si>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</si>
  <si>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</si>
  <si>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</si>
  <si>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</si>
  <si>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</si>
  <si>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</si>
  <si>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</si>
  <si>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</si>
  <si>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</si>
  <si>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</si>
  <si>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</si>
  <si>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</si>
  <si>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</si>
  <si>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</si>
  <si>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</si>
  <si>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</si>
  <si>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</si>
  <si>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</si>
  <si>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</si>
  <si>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</si>
  <si>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</si>
  <si>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</si>
  <si>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</si>
  <si>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</si>
  <si>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</si>
  <si>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</si>
  <si>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</si>
  <si>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</si>
  <si>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</si>
  <si>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</si>
  <si>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</si>
  <si>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</si>
  <si>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</si>
  <si>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</si>
  <si>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</si>
  <si>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</si>
  <si>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</si>
  <si>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</si>
  <si>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</si>
  <si>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</si>
  <si>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</si>
  <si>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</si>
  <si>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</si>
  <si>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</si>
  <si>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</si>
  <si>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</si>
  <si>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</si>
  <si>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</si>
  <si>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</si>
  <si>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</si>
  <si>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</si>
  <si>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</si>
  <si>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</si>
  <si>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</si>
  <si>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</si>
  <si>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</si>
  <si>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</si>
  <si>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</si>
  <si>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</si>
  <si>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</si>
  <si>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</si>
  <si>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</si>
  <si>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</si>
  <si>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</si>
  <si>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</si>
  <si>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</si>
  <si>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</si>
  <si>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</si>
  <si>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</si>
  <si>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</si>
  <si>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</si>
  <si>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</si>
  <si>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</si>
  <si>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</si>
  <si>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</si>
  <si>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</si>
  <si>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</si>
  <si>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</si>
  <si>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</si>
  <si>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</si>
  <si>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</si>
  <si>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</si>
  <si>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</si>
  <si>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</si>
  <si>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</si>
  <si>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</si>
  <si>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</si>
  <si>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</si>
  <si>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</si>
  <si>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</si>
  <si>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</si>
  <si>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</si>
  <si>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</si>
  <si>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</si>
  <si>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</si>
  <si>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</si>
  <si>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</si>
  <si>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</si>
  <si>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</si>
  <si>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</si>
  <si>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</si>
  <si>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</si>
  <si>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</si>
  <si>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</si>
  <si>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</si>
  <si>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</si>
  <si>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</si>
  <si>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</si>
  <si>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</si>
  <si>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</si>
  <si>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</si>
  <si>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</si>
  <si>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</si>
  <si>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</si>
  <si>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</si>
  <si>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</si>
  <si>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</si>
  <si>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</si>
  <si>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</si>
  <si>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</si>
  <si>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</si>
  <si>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</si>
  <si>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</si>
  <si>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</si>
  <si>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</si>
  <si>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</si>
  <si>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</si>
  <si>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</si>
  <si>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</si>
  <si>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</si>
  <si>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</si>
  <si>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</si>
  <si>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</si>
  <si>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</si>
  <si>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</si>
  <si>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</si>
  <si>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</si>
  <si>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</si>
  <si>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</si>
  <si>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</si>
  <si>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</si>
  <si>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</si>
  <si>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</si>
  <si>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</si>
  <si>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</si>
  <si>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</si>
  <si>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</si>
  <si>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</si>
  <si>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</si>
  <si>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</si>
  <si>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</si>
  <si>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</si>
  <si>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</si>
  <si>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</si>
  <si>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</si>
  <si>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</si>
  <si>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</si>
  <si>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</si>
  <si>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</si>
  <si>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</si>
  <si>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</si>
  <si>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</si>
  <si>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</si>
  <si>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</si>
  <si>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</si>
  <si>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</si>
  <si>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</si>
  <si>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</si>
  <si>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</si>
  <si>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</si>
  <si>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</si>
  <si>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</si>
  <si>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</si>
  <si>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</si>
  <si>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</si>
  <si>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</si>
  <si>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</si>
  <si>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</si>
  <si>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</si>
  <si>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</si>
  <si>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</si>
  <si>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</si>
  <si>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</si>
  <si>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</si>
  <si>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</si>
  <si>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</si>
  <si>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</si>
  <si>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</si>
  <si>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</si>
  <si>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</si>
  <si>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</si>
  <si>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</si>
  <si>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</si>
  <si>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</si>
  <si>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</si>
  <si>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</si>
  <si>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</si>
  <si>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</si>
  <si>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</si>
  <si>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</si>
  <si>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</si>
  <si>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</si>
  <si>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</si>
  <si>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</si>
  <si>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</si>
  <si>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</si>
  <si>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</si>
  <si>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</si>
  <si>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</si>
  <si>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</si>
  <si>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</si>
  <si>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</si>
  <si>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</si>
  <si>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</si>
  <si>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</si>
  <si>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</si>
  <si>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</si>
  <si>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</si>
  <si>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</si>
  <si>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</si>
  <si>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</si>
  <si>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</si>
  <si>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</si>
  <si>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</si>
  <si>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</si>
  <si>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</si>
  <si>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</si>
  <si>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</si>
  <si>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</si>
  <si>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</si>
  <si>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</si>
  <si>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</si>
  <si>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</si>
  <si>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</si>
  <si>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</si>
  <si>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</si>
  <si>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</si>
  <si>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</si>
  <si>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</si>
  <si>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</si>
  <si>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</si>
  <si>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</si>
  <si>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</si>
  <si>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</si>
  <si>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</si>
  <si>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</si>
  <si>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</si>
  <si>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</si>
  <si>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</si>
  <si>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</si>
  <si>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</si>
  <si>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</si>
  <si>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</si>
  <si>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</si>
  <si>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</si>
  <si>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</si>
  <si>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</si>
  <si>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</si>
  <si>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</si>
  <si>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</si>
  <si>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</si>
  <si>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</si>
  <si>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</si>
  <si>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</si>
  <si>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</si>
  <si>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</si>
  <si>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</si>
  <si>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</si>
  <si>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</si>
  <si>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</si>
  <si>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</si>
  <si>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</si>
  <si>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</si>
  <si>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</si>
  <si>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</si>
  <si>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</si>
  <si>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</si>
  <si>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</si>
  <si>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</si>
  <si>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</si>
  <si>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</si>
  <si>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</si>
  <si>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</si>
  <si>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</si>
  <si>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</si>
  <si>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</si>
  <si>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</si>
  <si>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</si>
  <si>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</si>
  <si>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</si>
  <si>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</si>
  <si>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</si>
  <si>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</si>
  <si>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</si>
  <si>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</si>
  <si>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</si>
  <si>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</si>
  <si>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</si>
  <si>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</si>
  <si>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</si>
  <si>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</si>
  <si>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</si>
  <si>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</si>
  <si>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</si>
  <si>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</si>
  <si>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</si>
  <si>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</si>
  <si>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</si>
  <si>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</si>
  <si>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</si>
  <si>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</si>
  <si>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</si>
  <si>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</si>
  <si>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</si>
  <si>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</si>
  <si>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</si>
  <si>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</si>
  <si>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</si>
  <si>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</si>
  <si>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</si>
  <si>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</si>
  <si>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</si>
  <si>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</si>
  <si>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</si>
  <si>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</si>
  <si>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</si>
  <si>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</si>
  <si>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</si>
  <si>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</si>
  <si>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</si>
  <si>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</si>
  <si>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</si>
  <si>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</si>
  <si>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</si>
  <si>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</si>
  <si>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</si>
  <si>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</si>
  <si>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</si>
  <si>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</si>
  <si>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</si>
  <si>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</si>
  <si>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</si>
  <si>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</si>
  <si>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</si>
  <si>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</si>
  <si>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</si>
  <si>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</si>
  <si>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</si>
  <si>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</si>
  <si>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</si>
  <si>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</si>
  <si>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</si>
  <si>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</si>
  <si>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</si>
  <si>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</si>
  <si>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</si>
  <si>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</si>
  <si>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</si>
  <si>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</si>
  <si>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</si>
  <si>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</si>
  <si>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</si>
  <si>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</si>
  <si>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</si>
  <si>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</si>
  <si>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</si>
  <si>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</si>
  <si>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</si>
  <si>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</si>
  <si>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</si>
  <si>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</si>
  <si>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</si>
  <si>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</si>
  <si>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</si>
  <si>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</si>
  <si>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</si>
  <si>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</si>
  <si>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</si>
  <si>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</si>
  <si>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</si>
  <si>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</si>
  <si>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</si>
  <si>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</si>
  <si>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</si>
  <si>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</si>
  <si>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</si>
  <si>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</si>
  <si>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</si>
  <si>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</si>
  <si>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</si>
  <si>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</si>
  <si>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</si>
  <si>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</si>
  <si>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</si>
  <si>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</si>
  <si>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</si>
  <si>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</si>
  <si>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</si>
  <si>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</si>
  <si>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</si>
  <si>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</si>
  <si>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</si>
  <si>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</si>
  <si>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</si>
  <si>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</si>
  <si>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</si>
  <si>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</si>
  <si>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</si>
  <si>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</si>
  <si>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</si>
  <si>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</si>
  <si>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</si>
  <si>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</si>
  <si>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</si>
  <si>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</si>
  <si>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</si>
  <si>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</si>
  <si>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</si>
  <si>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</si>
  <si>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</si>
  <si>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</si>
  <si>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</si>
  <si>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</si>
  <si>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</si>
  <si>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</si>
  <si>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</si>
  <si>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</si>
  <si>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</si>
  <si>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</si>
  <si>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</si>
  <si>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</si>
  <si>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</si>
  <si>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</si>
  <si>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</si>
  <si>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</si>
  <si>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</si>
  <si>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</si>
  <si>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</si>
  <si>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</si>
  <si>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</si>
  <si>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</si>
  <si>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</si>
  <si>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</si>
  <si>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</si>
  <si>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</si>
  <si>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</si>
  <si>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</si>
  <si>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</si>
  <si>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</si>
  <si>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</si>
  <si>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</si>
  <si>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</si>
  <si>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</si>
  <si>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</si>
  <si>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</si>
  <si>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</si>
  <si>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</si>
  <si>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</si>
  <si>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</si>
  <si>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</si>
  <si>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</si>
  <si>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</si>
  <si>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</si>
  <si>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</si>
  <si>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</si>
  <si>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</si>
  <si>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</si>
  <si>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</si>
  <si>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</si>
  <si>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</si>
  <si>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</si>
  <si>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</si>
  <si>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</si>
  <si>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</si>
  <si>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</si>
  <si>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</si>
  <si>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</si>
  <si>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</si>
  <si>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</si>
  <si>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</si>
  <si>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</si>
  <si>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</si>
  <si>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</si>
  <si>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</si>
  <si>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</si>
  <si>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</si>
  <si>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</si>
  <si>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</si>
  <si>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</si>
  <si>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</si>
  <si>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</si>
  <si>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</si>
  <si>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</si>
  <si>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</si>
  <si>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</si>
  <si>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</si>
  <si>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</si>
  <si>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</si>
  <si>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</si>
  <si>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</si>
  <si>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</si>
  <si>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</si>
  <si>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</si>
  <si>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</si>
  <si>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</si>
  <si>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</si>
  <si>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</si>
  <si>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</si>
  <si>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</si>
  <si>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</si>
  <si>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</si>
  <si>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</si>
  <si>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</si>
  <si>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</si>
  <si>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</si>
  <si>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</si>
  <si>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</si>
  <si>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</si>
  <si>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</si>
  <si>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</si>
  <si>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</si>
  <si>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</si>
  <si>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</si>
  <si>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</si>
  <si>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</si>
  <si>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</si>
  <si>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</si>
  <si>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</si>
  <si>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</si>
  <si>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</si>
  <si>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</si>
  <si>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</si>
  <si>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</si>
  <si>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</si>
  <si>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</si>
  <si>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</si>
  <si>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</si>
  <si>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</si>
  <si>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</si>
  <si>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</si>
  <si>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</si>
  <si>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</si>
  <si>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</si>
  <si>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</si>
  <si>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</si>
  <si>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</si>
  <si>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</si>
  <si>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</si>
  <si>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</si>
  <si>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</si>
  <si>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</si>
  <si>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</si>
  <si>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</si>
  <si>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</si>
  <si>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</si>
  <si>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</si>
  <si>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</si>
  <si>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</si>
  <si>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</si>
  <si>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</si>
  <si>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</si>
  <si>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</si>
  <si>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</si>
  <si>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</si>
  <si>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</si>
  <si>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</si>
  <si>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</si>
  <si>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</si>
  <si>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</si>
  <si>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</si>
  <si>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</si>
  <si>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</si>
  <si>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</si>
  <si>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</si>
  <si>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</si>
  <si>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</si>
  <si>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</si>
  <si>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</si>
  <si>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</si>
  <si>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</si>
  <si>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</si>
  <si>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</si>
  <si>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</si>
  <si>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</si>
  <si>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</si>
  <si>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</si>
  <si>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</si>
  <si>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</si>
  <si>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</si>
  <si>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</si>
  <si>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</si>
  <si>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</si>
  <si>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</si>
  <si>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</si>
  <si>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</si>
  <si>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</si>
  <si>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</si>
  <si>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</si>
  <si>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</si>
  <si>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</si>
  <si>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</si>
  <si>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</si>
  <si>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</si>
  <si>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</si>
  <si>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</si>
  <si>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</si>
  <si>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</si>
  <si>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</si>
  <si>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</si>
  <si>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</si>
  <si>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</si>
  <si>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</si>
  <si>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</si>
  <si>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</si>
  <si>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</si>
  <si>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</si>
  <si>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</si>
  <si>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</si>
  <si>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</si>
  <si>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</si>
  <si>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</si>
  <si>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</si>
  <si>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</si>
  <si>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</si>
  <si>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</si>
  <si>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</si>
  <si>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</si>
  <si>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</si>
  <si>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</si>
  <si>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</si>
  <si>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</si>
  <si>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</si>
  <si>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</si>
  <si>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</si>
  <si>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</si>
  <si>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</si>
  <si>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</si>
  <si>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</si>
  <si>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</si>
  <si>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</si>
  <si>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</si>
  <si>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</si>
  <si>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</si>
  <si>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</si>
  <si>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</si>
  <si>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</si>
  <si>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</si>
  <si>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</si>
  <si>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</si>
  <si>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</si>
  <si>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</si>
  <si>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</si>
  <si>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</si>
  <si>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</si>
  <si>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</si>
  <si>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</si>
  <si>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</si>
  <si>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</si>
  <si>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</si>
  <si>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</si>
  <si>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</si>
  <si>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</si>
  <si>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</si>
  <si>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</si>
  <si>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</si>
  <si>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</si>
  <si>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</si>
  <si>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</si>
  <si>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</si>
  <si>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</si>
  <si>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</si>
  <si>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</si>
  <si>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</si>
  <si>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</si>
  <si>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</si>
  <si>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</si>
  <si>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</si>
  <si>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</si>
  <si>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</si>
  <si>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</si>
  <si>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</si>
  <si>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</si>
  <si>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</si>
  <si>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</si>
  <si>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</si>
  <si>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</si>
  <si>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</si>
  <si>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</si>
  <si>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</si>
  <si>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</si>
  <si>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</si>
  <si>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</si>
  <si>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</si>
  <si>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</si>
  <si>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</si>
  <si>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</si>
  <si>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</si>
  <si>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</si>
  <si>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</si>
  <si>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</si>
  <si>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</si>
  <si>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</si>
  <si>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</si>
  <si>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</si>
  <si>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</si>
  <si>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</si>
  <si>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</si>
  <si>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</si>
  <si>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</si>
  <si>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</si>
  <si>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</si>
  <si>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</si>
  <si>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</si>
  <si>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</si>
  <si>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</si>
  <si>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</si>
  <si>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</si>
  <si>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</si>
  <si>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</si>
  <si>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</si>
  <si>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</si>
  <si>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</si>
  <si>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</si>
  <si>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</si>
  <si>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</si>
  <si>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</si>
  <si>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</si>
  <si>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</si>
  <si>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</si>
  <si>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</si>
  <si>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</si>
  <si>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</si>
  <si>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</si>
  <si>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</si>
  <si>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</si>
  <si>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</si>
  <si>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</si>
  <si>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</si>
  <si>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</si>
  <si>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</si>
  <si>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</si>
  <si>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</si>
  <si>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</si>
  <si>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</si>
  <si>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</si>
  <si>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</si>
  <si>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</si>
  <si>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</si>
  <si>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</si>
  <si>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</si>
  <si>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</si>
  <si>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</si>
  <si>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</si>
  <si>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</si>
  <si>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</si>
  <si>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</si>
  <si>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</si>
  <si>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</si>
  <si>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</si>
  <si>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</si>
  <si>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</si>
  <si>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</si>
  <si>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</si>
  <si>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</si>
  <si>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</si>
  <si>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</si>
  <si>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</si>
  <si>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</si>
  <si>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</si>
  <si>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</si>
  <si>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</si>
  <si>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</si>
  <si>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</si>
  <si>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</si>
  <si>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</si>
  <si>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</si>
  <si>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</si>
  <si>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</si>
  <si>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</si>
  <si>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</si>
  <si>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</si>
  <si>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</si>
  <si>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</si>
  <si>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</si>
  <si>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</si>
  <si>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</si>
  <si>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</si>
  <si>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</si>
  <si>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</si>
  <si>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</si>
  <si>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</si>
  <si>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</si>
  <si>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</si>
  <si>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</si>
  <si>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</si>
  <si>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</si>
  <si>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</si>
  <si>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</si>
  <si>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</si>
  <si>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</si>
  <si>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</si>
  <si>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</si>
  <si>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</si>
  <si>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</si>
  <si>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</si>
  <si>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</si>
  <si>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</si>
  <si>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</si>
  <si>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</si>
  <si>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</si>
  <si>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</si>
  <si>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</si>
  <si>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</si>
  <si>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</si>
  <si>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</si>
  <si>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</si>
  <si>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</si>
  <si>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</si>
  <si>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</si>
  <si>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</si>
  <si>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</si>
  <si>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</si>
  <si>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</si>
  <si>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</si>
  <si>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</si>
  <si>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</si>
  <si>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</si>
  <si>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</si>
  <si>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</si>
  <si>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</si>
  <si>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</si>
  <si>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</si>
  <si>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</si>
  <si>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</si>
  <si>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</si>
  <si>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</si>
  <si>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</si>
  <si>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</si>
  <si>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</si>
  <si>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</si>
  <si>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</si>
  <si>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</si>
  <si>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</si>
  <si>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</si>
  <si>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</si>
  <si>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</si>
  <si>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</si>
  <si>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</si>
  <si>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</si>
  <si>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</si>
  <si>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</si>
  <si>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</si>
  <si>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</si>
  <si>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</si>
  <si>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</si>
  <si>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</si>
  <si>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</si>
  <si>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</si>
  <si>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</si>
  <si>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</si>
  <si>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</si>
  <si>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</si>
  <si>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</si>
  <si>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</si>
  <si>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</si>
  <si>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</si>
  <si>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</si>
  <si>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</si>
  <si>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</si>
  <si>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</si>
  <si>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</si>
  <si>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</si>
  <si>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</si>
  <si>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</si>
  <si>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</si>
  <si>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</si>
  <si>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</si>
  <si>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</si>
  <si>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</si>
  <si>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</si>
  <si>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</si>
  <si>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</si>
  <si>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</si>
  <si>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</si>
  <si>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</si>
  <si>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</si>
  <si>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</si>
  <si>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</si>
  <si>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</si>
  <si>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</si>
  <si>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</si>
  <si>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</si>
  <si>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</si>
  <si>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</si>
  <si>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</si>
  <si>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</si>
  <si>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</si>
  <si>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</si>
  <si>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</si>
  <si>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</si>
  <si>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</si>
  <si>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</si>
  <si>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</si>
  <si>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</si>
  <si>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</si>
  <si>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</si>
  <si>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</si>
  <si>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</si>
  <si>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</si>
  <si>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</si>
  <si>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</si>
  <si>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</si>
  <si>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</si>
  <si>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</si>
  <si>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</si>
  <si>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</si>
  <si>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</si>
  <si>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</si>
  <si>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</si>
  <si>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</si>
  <si>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</si>
  <si>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</si>
  <si>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</si>
  <si>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</si>
  <si>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</si>
  <si>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</si>
  <si>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</si>
  <si>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</si>
  <si>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</si>
  <si>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</si>
  <si>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</si>
  <si>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</si>
  <si>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</si>
  <si>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</si>
  <si>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</si>
  <si>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</si>
  <si>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</si>
  <si>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</si>
  <si>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</si>
  <si>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</si>
  <si>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</si>
  <si>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</si>
  <si>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</si>
  <si>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</si>
  <si>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</si>
  <si>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</si>
  <si>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</si>
  <si>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</si>
  <si>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</si>
  <si>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</si>
  <si>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</si>
  <si>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</si>
  <si>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</si>
  <si>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</si>
  <si>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</si>
  <si>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</si>
  <si>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</si>
  <si>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</si>
  <si>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</si>
  <si>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</si>
  <si>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</si>
  <si>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</si>
  <si>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</si>
  <si>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</si>
  <si>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</si>
  <si>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</si>
  <si>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</si>
  <si>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</si>
  <si>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</si>
  <si>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</si>
  <si>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</si>
  <si>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</si>
  <si>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</si>
  <si>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</si>
  <si>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</si>
  <si>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</si>
  <si>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</si>
  <si>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</si>
  <si>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</si>
  <si>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</si>
  <si>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</si>
  <si>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</si>
  <si>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</si>
  <si>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</si>
  <si>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</si>
  <si>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</si>
  <si>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</si>
  <si>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</si>
  <si>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</si>
  <si>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</si>
  <si>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</si>
  <si>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</si>
  <si>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</si>
  <si>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</si>
  <si>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</si>
  <si>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</si>
  <si>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</si>
  <si>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</si>
  <si>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</si>
  <si>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</si>
  <si>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</si>
  <si>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</si>
  <si>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</si>
  <si>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</si>
  <si>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</si>
  <si>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</si>
  <si>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</si>
  <si>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</si>
  <si>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</si>
  <si>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</si>
  <si>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</si>
  <si>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</si>
  <si>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</si>
  <si>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</si>
  <si>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</si>
  <si>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</si>
  <si>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</si>
  <si>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</si>
  <si>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</si>
  <si>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</si>
  <si>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</si>
  <si>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</si>
  <si>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</si>
  <si>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</si>
  <si>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</si>
  <si>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</si>
  <si>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</si>
  <si>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</si>
  <si>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</si>
  <si>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</si>
  <si>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</si>
  <si>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</si>
  <si>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</si>
  <si>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</si>
  <si>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</si>
  <si>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</si>
  <si>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</si>
  <si>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</si>
  <si>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</si>
  <si>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</si>
  <si>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</si>
  <si>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</si>
  <si>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</si>
  <si>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</si>
  <si>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</si>
  <si>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</si>
  <si>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</si>
  <si>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</si>
  <si>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</si>
  <si>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</si>
  <si>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</si>
  <si>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</si>
  <si>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</si>
  <si>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</si>
  <si>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</si>
  <si>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</si>
  <si>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</si>
  <si>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</si>
  <si>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</si>
  <si>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</si>
  <si>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</si>
  <si>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</si>
  <si>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</si>
  <si>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</si>
  <si>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</si>
  <si>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</si>
  <si>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</si>
  <si>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</si>
  <si>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</si>
  <si>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</si>
  <si>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</si>
  <si>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</si>
  <si>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</si>
  <si>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</si>
  <si>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</si>
  <si>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</si>
  <si>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</si>
  <si>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</si>
  <si>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</si>
  <si>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</si>
  <si>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</si>
  <si>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</si>
  <si>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</si>
  <si>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</si>
  <si>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</si>
  <si>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</si>
  <si>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</si>
  <si>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</si>
  <si>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</si>
  <si>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</si>
  <si>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</si>
  <si>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</si>
  <si>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</si>
  <si>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</si>
  <si>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</si>
  <si>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</si>
  <si>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</si>
  <si>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</si>
  <si>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</si>
  <si>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</si>
  <si>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</si>
  <si>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</si>
  <si>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</si>
  <si>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</si>
  <si>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</si>
  <si>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</si>
  <si>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</si>
  <si>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</si>
  <si>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</si>
  <si>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</si>
  <si>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</si>
  <si>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</si>
  <si>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</si>
  <si>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</si>
  <si>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</si>
  <si>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</si>
  <si>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</si>
  <si>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</si>
  <si>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</si>
  <si>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</si>
  <si>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</si>
  <si>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</si>
  <si>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</si>
  <si>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</si>
  <si>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</si>
  <si>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</si>
  <si>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</si>
  <si>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</si>
  <si>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</si>
  <si>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</si>
  <si>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</si>
  <si>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</si>
  <si>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</si>
  <si>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</si>
  <si>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</si>
  <si>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</si>
  <si>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</si>
  <si>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</si>
  <si>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</si>
  <si>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</si>
  <si>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</si>
  <si>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</si>
  <si>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</si>
  <si>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</si>
  <si>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</si>
  <si>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</si>
  <si>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</si>
  <si>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</si>
  <si>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</si>
  <si>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</si>
  <si>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</si>
  <si>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</si>
  <si>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</si>
  <si>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</si>
  <si>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</si>
  <si>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</si>
  <si>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</si>
  <si>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</si>
  <si>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</si>
  <si>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</si>
  <si>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</si>
  <si>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</si>
  <si>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</si>
  <si>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</si>
  <si>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</si>
  <si>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</si>
  <si>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</si>
  <si>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</si>
  <si>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</si>
  <si>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</si>
  <si>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</si>
  <si>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</si>
  <si>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</si>
  <si>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</si>
  <si>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</si>
  <si>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</si>
  <si>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</si>
  <si>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</si>
  <si>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</si>
  <si>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</si>
  <si>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</si>
  <si>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</si>
  <si>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</si>
  <si>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</si>
  <si>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</si>
  <si>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</si>
  <si>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</si>
  <si>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</si>
  <si>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</si>
  <si>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</si>
  <si>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</si>
  <si>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</si>
  <si>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</si>
  <si>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</si>
  <si>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</si>
  <si>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</si>
  <si>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</si>
  <si>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</si>
  <si>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</si>
  <si>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</si>
  <si>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</si>
  <si>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</si>
  <si>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</si>
  <si>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</si>
  <si>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</si>
  <si>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</si>
  <si>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</si>
  <si>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</si>
  <si>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</si>
  <si>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</si>
  <si>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</si>
  <si>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</si>
  <si>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</si>
  <si>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</si>
  <si>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</si>
  <si>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</si>
  <si>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</si>
  <si>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</si>
  <si>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</si>
  <si>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</si>
  <si>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</si>
  <si>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</si>
  <si>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</si>
  <si>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</si>
  <si>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</si>
  <si>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</si>
  <si>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</si>
  <si>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</si>
  <si>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</si>
  <si>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</si>
  <si>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</si>
  <si>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</si>
  <si>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</si>
  <si>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</si>
  <si>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</si>
  <si>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</si>
  <si>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</si>
  <si>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</si>
  <si>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</si>
  <si>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</si>
  <si>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</si>
  <si>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</si>
  <si>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</si>
  <si>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</si>
  <si>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</si>
  <si>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</si>
  <si>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</si>
  <si>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</si>
  <si>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</si>
  <si>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</si>
  <si>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</si>
  <si>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</si>
  <si>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</si>
  <si>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</si>
  <si>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</si>
  <si>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</si>
  <si>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</si>
  <si>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</si>
  <si>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</si>
  <si>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</si>
  <si>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</si>
  <si>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</si>
  <si>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</si>
  <si>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</si>
  <si>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</si>
  <si>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</si>
  <si>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</si>
  <si>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</si>
  <si>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</si>
  <si>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</si>
  <si>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</si>
  <si>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</si>
  <si>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</si>
  <si>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</si>
  <si>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</si>
  <si>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</si>
  <si>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</si>
  <si>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</si>
  <si>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</si>
  <si>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</si>
  <si>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</si>
  <si>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</si>
  <si>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</si>
  <si>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</si>
  <si>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</si>
  <si>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</si>
  <si>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</si>
  <si>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</si>
  <si>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</si>
  <si>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</si>
  <si>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</si>
  <si>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</si>
  <si>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</si>
  <si>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</si>
  <si>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</si>
  <si>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</si>
  <si>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</si>
  <si>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</si>
  <si>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</si>
  <si>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</si>
  <si>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</si>
  <si>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</si>
  <si>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</si>
  <si>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</si>
  <si>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</si>
  <si>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</si>
  <si>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</si>
  <si>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</si>
  <si>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</si>
  <si>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</si>
  <si>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</si>
  <si>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</si>
  <si>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</si>
  <si>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</si>
  <si>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</si>
  <si>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</si>
  <si>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</si>
  <si>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</si>
  <si>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</si>
  <si>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</si>
  <si>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</si>
  <si>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</si>
  <si>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</si>
  <si>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</si>
  <si>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</si>
  <si>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</si>
  <si>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</si>
  <si>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</si>
  <si>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</si>
  <si>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</si>
  <si>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</si>
  <si>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</si>
  <si>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</si>
  <si>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</si>
  <si>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</si>
  <si>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</si>
  <si>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</si>
  <si>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</si>
  <si>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</si>
  <si>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</si>
  <si>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</si>
  <si>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</si>
  <si>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</si>
  <si>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</si>
  <si>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</si>
  <si>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</si>
  <si>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</si>
  <si>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</si>
  <si>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</si>
  <si>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</si>
  <si>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</si>
  <si>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</si>
  <si>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</si>
  <si>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</si>
  <si>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</si>
  <si>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</si>
  <si>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</si>
  <si>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</si>
  <si>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</si>
  <si>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</si>
  <si>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</si>
  <si>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</si>
  <si>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</si>
  <si>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</si>
  <si>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</si>
  <si>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</si>
  <si>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</si>
  <si>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</si>
  <si>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</si>
  <si>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</si>
  <si>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</si>
  <si>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</si>
  <si>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</si>
  <si>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</si>
  <si>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</si>
  <si>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</si>
  <si>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</si>
  <si>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</si>
  <si>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</si>
  <si>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</si>
  <si>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</si>
  <si>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</si>
  <si>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</si>
  <si>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</si>
  <si>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</si>
  <si>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</si>
  <si>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</si>
  <si>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</si>
  <si>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</si>
  <si>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</si>
  <si>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</si>
  <si>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</si>
  <si>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</si>
  <si>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</si>
  <si>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</si>
  <si>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</si>
  <si>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</si>
  <si>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</si>
  <si>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</si>
  <si>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</si>
  <si>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</si>
  <si>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</si>
  <si>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</si>
  <si>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</si>
  <si>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</si>
  <si>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</si>
  <si>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</si>
  <si>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</si>
  <si>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</si>
  <si>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</si>
  <si>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</si>
  <si>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</si>
  <si>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</si>
  <si>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</si>
  <si>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</si>
  <si>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</si>
  <si>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</si>
  <si>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</si>
  <si>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</si>
  <si>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</si>
  <si>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</si>
  <si>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</si>
  <si>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</si>
  <si>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</si>
  <si>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</si>
  <si>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</si>
  <si>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</si>
  <si>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</si>
  <si>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</si>
  <si>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</si>
  <si>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</si>
  <si>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</si>
  <si>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</si>
  <si>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</si>
  <si>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</si>
  <si>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</si>
  <si>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</si>
  <si>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</si>
  <si>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</si>
  <si>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</si>
  <si>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</si>
  <si>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</si>
  <si>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</si>
  <si>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</si>
  <si>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</si>
  <si>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</si>
  <si>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</si>
  <si>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</si>
  <si>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</si>
  <si>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</si>
  <si>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</si>
  <si>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</si>
  <si>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</si>
  <si>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</si>
  <si>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</si>
  <si>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</si>
  <si>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</si>
  <si>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</si>
  <si>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</si>
  <si>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</si>
  <si>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</si>
  <si>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</si>
  <si>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</si>
  <si>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</si>
  <si>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</si>
  <si>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</si>
  <si>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</si>
  <si>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</si>
  <si>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</si>
  <si>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</si>
  <si>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</si>
  <si>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</si>
  <si>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</si>
  <si>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</si>
  <si>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</si>
  <si>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</si>
  <si>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</si>
  <si>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</si>
  <si>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</si>
  <si>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</si>
  <si>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</si>
  <si>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</si>
  <si>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</si>
  <si>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</si>
  <si>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</si>
  <si>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</si>
  <si>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</si>
  <si>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</si>
  <si>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</si>
  <si>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</si>
  <si>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</si>
  <si>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</si>
  <si>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</si>
  <si>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</si>
  <si>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</si>
  <si>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</si>
  <si>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</si>
  <si>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</si>
  <si>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</si>
  <si>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</si>
  <si>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</si>
  <si>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</si>
  <si>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</si>
  <si>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</si>
  <si>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</si>
  <si>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</si>
  <si>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</si>
  <si>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</si>
  <si>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</si>
  <si>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</si>
  <si>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</si>
  <si>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</si>
  <si>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</si>
  <si>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</si>
  <si>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</si>
  <si>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</si>
  <si>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</si>
  <si>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</si>
  <si>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</si>
  <si>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</si>
  <si>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</si>
  <si>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</si>
  <si>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</si>
  <si>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</si>
  <si>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</si>
  <si>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</si>
  <si>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</si>
  <si>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</si>
  <si>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</si>
  <si>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</si>
  <si>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</si>
  <si>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</si>
  <si>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</si>
  <si>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</si>
  <si>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</si>
  <si>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</si>
  <si>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</si>
  <si>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</si>
  <si>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</si>
  <si>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</si>
  <si>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</si>
  <si>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</si>
  <si>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</si>
  <si>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</si>
  <si>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</si>
  <si>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</si>
  <si>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</si>
  <si>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</si>
  <si>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</si>
  <si>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</si>
  <si>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</si>
  <si>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</si>
  <si>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</si>
  <si>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</si>
  <si>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</si>
  <si>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</si>
  <si>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</si>
  <si>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</si>
  <si>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</si>
  <si>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</si>
  <si>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</si>
  <si>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</si>
  <si>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</si>
  <si>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</si>
  <si>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</si>
  <si>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</si>
  <si>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</si>
  <si>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</si>
  <si>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</si>
  <si>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</si>
  <si>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</si>
  <si>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</si>
  <si>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</si>
  <si>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</si>
  <si>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</si>
  <si>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</si>
  <si>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</si>
  <si>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</si>
  <si>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</si>
  <si>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</si>
  <si>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</si>
  <si>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</si>
  <si>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</si>
  <si>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</si>
  <si>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</si>
  <si>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</si>
  <si>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</si>
  <si>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</si>
  <si>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</si>
  <si>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</si>
  <si>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</si>
  <si>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</si>
  <si>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</si>
  <si>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</si>
  <si>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</si>
  <si>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</si>
  <si>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</si>
  <si>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</si>
  <si>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</si>
  <si>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</si>
  <si>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</si>
  <si>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</si>
  <si>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</si>
  <si>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</si>
  <si>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</si>
  <si>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</si>
  <si>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</si>
  <si>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</si>
  <si>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</si>
  <si>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</si>
  <si>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</si>
  <si>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</si>
  <si>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</si>
  <si>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</si>
  <si>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</si>
  <si>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</si>
  <si>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</si>
  <si>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</si>
  <si>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</si>
  <si>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</si>
  <si>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</si>
  <si>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</si>
  <si>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</si>
  <si>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</si>
  <si>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</si>
  <si>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</si>
  <si>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</si>
  <si>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</si>
  <si>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</si>
  <si>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</si>
  <si>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</si>
  <si>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</si>
  <si>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</si>
  <si>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</si>
  <si>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</si>
  <si>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</si>
  <si>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</si>
  <si>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</si>
  <si>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</si>
  <si>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</si>
  <si>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</si>
  <si>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</si>
  <si>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</si>
  <si>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</si>
  <si>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</si>
  <si>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</si>
  <si>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</si>
  <si>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</si>
  <si>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</si>
  <si>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</si>
  <si>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</si>
  <si>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</si>
  <si>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</si>
  <si>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</si>
  <si>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</si>
  <si>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</si>
  <si>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</si>
  <si>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</si>
  <si>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</si>
  <si>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</si>
  <si>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</si>
  <si>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</si>
  <si>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</si>
  <si>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</si>
  <si>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</si>
  <si>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</si>
  <si>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</si>
  <si>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</si>
  <si>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</si>
  <si>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</si>
  <si>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</si>
  <si>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</si>
  <si>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</si>
  <si>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</si>
  <si>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</si>
  <si>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</si>
  <si>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</si>
  <si>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</si>
  <si>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</si>
  <si>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</si>
  <si>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</si>
  <si>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</si>
  <si>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</si>
  <si>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</si>
  <si>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</si>
  <si>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</si>
  <si>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</si>
  <si>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</si>
  <si>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</si>
  <si>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</si>
  <si>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</si>
  <si>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</si>
  <si>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</si>
  <si>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</si>
  <si>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</si>
  <si>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</si>
  <si>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</si>
  <si>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</si>
  <si>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</si>
  <si>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</si>
  <si>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</si>
  <si>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</si>
  <si>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</si>
  <si>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</si>
  <si>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</si>
  <si>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</si>
  <si>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</si>
  <si>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</si>
  <si>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</si>
  <si>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</si>
  <si>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</si>
  <si>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</si>
  <si>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</si>
  <si>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</si>
  <si>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</si>
  <si>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</si>
  <si>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</si>
  <si>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</si>
  <si>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</si>
  <si>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</si>
  <si>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</si>
  <si>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</si>
  <si>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</si>
  <si>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</si>
  <si>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</si>
  <si>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</si>
  <si>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</si>
  <si>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</si>
  <si>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</si>
  <si>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</si>
  <si>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</si>
  <si>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</si>
  <si>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</si>
  <si>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</si>
  <si>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</si>
  <si>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</si>
  <si>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</si>
  <si>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</si>
  <si>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</si>
  <si>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</si>
  <si>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</si>
  <si>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</si>
  <si>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</si>
  <si>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</si>
  <si>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</si>
  <si>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</si>
  <si>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</si>
  <si>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</si>
  <si>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</si>
  <si>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</si>
  <si>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</si>
  <si>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</si>
  <si>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</si>
  <si>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</si>
  <si>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</si>
  <si>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</si>
  <si>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</si>
  <si>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</si>
  <si>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</si>
  <si>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</si>
  <si>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</si>
  <si>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</si>
  <si>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</si>
  <si>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</si>
  <si>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</si>
  <si>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</si>
  <si>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</si>
  <si>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</si>
  <si>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</si>
  <si>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</si>
  <si>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</si>
  <si>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</si>
  <si>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</si>
  <si>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</si>
  <si>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</si>
  <si>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</si>
  <si>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</si>
  <si>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</si>
  <si>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</si>
  <si>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</si>
  <si>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</si>
  <si>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</si>
  <si>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</si>
  <si>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</si>
  <si>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</si>
  <si>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</si>
  <si>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</si>
  <si>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</si>
  <si>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</si>
  <si>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</si>
  <si>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</si>
  <si>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</si>
  <si>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</si>
  <si>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</si>
  <si>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</si>
  <si>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</si>
  <si>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</si>
  <si>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</si>
  <si>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</si>
  <si>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</si>
  <si>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</si>
  <si>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</si>
  <si>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</si>
  <si>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</si>
  <si>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</si>
  <si>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</si>
  <si>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</si>
  <si>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</si>
  <si>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</si>
  <si>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</si>
  <si>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</si>
  <si>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</si>
  <si>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</si>
  <si>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</si>
  <si>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</si>
  <si>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</si>
  <si>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</si>
  <si>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</si>
  <si>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</si>
  <si>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</si>
  <si>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</si>
  <si>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</si>
  <si>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</si>
  <si>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</si>
  <si>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</si>
  <si>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</si>
  <si>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</si>
  <si>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</si>
  <si>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</si>
  <si>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</si>
  <si>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</si>
  <si>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</si>
  <si>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</si>
  <si>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</si>
  <si>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</si>
  <si>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</si>
  <si>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</si>
  <si>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</si>
  <si>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</si>
  <si>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</si>
  <si>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</si>
  <si>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</si>
  <si>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</si>
  <si>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</si>
  <si>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</si>
  <si>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</si>
  <si>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</si>
  <si>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</si>
  <si>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</si>
  <si>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</si>
  <si>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</si>
  <si>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</si>
  <si>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</si>
  <si>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</si>
  <si>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</si>
  <si>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</si>
  <si>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</si>
  <si>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</si>
  <si>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</si>
  <si>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</si>
  <si>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</si>
  <si>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</si>
  <si>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</si>
  <si>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</si>
  <si>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</si>
  <si>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</si>
  <si>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</si>
  <si>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</si>
  <si>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</si>
  <si>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</si>
  <si>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</si>
  <si>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</si>
  <si>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</si>
  <si>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</si>
  <si>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</si>
  <si>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</si>
  <si>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</si>
  <si>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</si>
  <si>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</si>
  <si>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</si>
  <si>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</si>
  <si>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</si>
  <si>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</si>
  <si>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</si>
  <si>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</si>
  <si>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</si>
  <si>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</si>
  <si>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</si>
  <si>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</si>
  <si>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</si>
  <si>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</si>
  <si>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</si>
  <si>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</si>
  <si>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</si>
  <si>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</si>
  <si>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</si>
  <si>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</si>
  <si>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</si>
  <si>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</si>
  <si>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</si>
  <si>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</si>
  <si>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</si>
  <si>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</si>
  <si>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</si>
  <si>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</si>
  <si>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</si>
  <si>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</si>
  <si>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</si>
  <si>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</si>
  <si>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</si>
  <si>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</si>
  <si>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</si>
  <si>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</si>
  <si>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</si>
  <si>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</si>
  <si>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</si>
  <si>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</si>
  <si>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</si>
  <si>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</si>
  <si>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</si>
  <si>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</si>
  <si>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</si>
  <si>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</si>
  <si>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</si>
  <si>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</si>
  <si>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</si>
  <si>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</si>
  <si>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</si>
  <si>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</si>
  <si>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</si>
  <si>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</si>
  <si>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</si>
  <si>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</si>
  <si>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</si>
  <si>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</si>
  <si>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</si>
  <si>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</si>
  <si>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</si>
  <si>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</si>
  <si>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</si>
  <si>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</si>
  <si>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</si>
  <si>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</si>
  <si>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</si>
  <si>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</si>
  <si>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</si>
  <si>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</si>
  <si>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</si>
  <si>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</si>
  <si>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</si>
  <si>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</si>
  <si>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</si>
  <si>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</si>
  <si>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</si>
  <si>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</si>
  <si>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</si>
  <si>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</si>
  <si>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</si>
  <si>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</si>
  <si>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</si>
  <si>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</si>
  <si>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</si>
  <si>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</si>
  <si>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</si>
  <si>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</si>
  <si>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</si>
  <si>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</si>
  <si>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</si>
  <si>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</si>
  <si>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</si>
  <si>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</si>
  <si>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</si>
  <si>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</si>
  <si>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</si>
  <si>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</si>
  <si>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</si>
  <si>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</si>
  <si>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</si>
  <si>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</si>
  <si>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</si>
  <si>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</si>
  <si>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</si>
  <si>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</si>
  <si>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</si>
  <si>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</si>
  <si>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</si>
  <si>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</si>
  <si>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</si>
  <si>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</si>
  <si>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</si>
  <si>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</si>
  <si>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</si>
  <si>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</si>
  <si>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</si>
  <si>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</si>
  <si>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</si>
  <si>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</si>
  <si>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</si>
  <si>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</si>
  <si>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</si>
  <si>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</si>
  <si>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</si>
  <si>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</si>
  <si>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</si>
  <si>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</si>
  <si>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</si>
  <si>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</si>
  <si>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</si>
  <si>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</si>
  <si>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</si>
  <si>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</si>
  <si>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</si>
  <si>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</si>
  <si>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</si>
  <si>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</si>
  <si>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</si>
  <si>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</si>
  <si>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</si>
  <si>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</si>
  <si>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</si>
  <si>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</si>
  <si>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</si>
  <si>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</si>
  <si>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</si>
  <si>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</si>
  <si>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</si>
  <si>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</si>
  <si>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</si>
  <si>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</si>
  <si>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</si>
  <si>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</si>
  <si>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</si>
  <si>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</si>
  <si>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</si>
  <si>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</si>
  <si>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</si>
  <si>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</si>
  <si>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</si>
  <si>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</si>
  <si>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</si>
  <si>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</si>
  <si>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</si>
  <si>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</si>
  <si>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</si>
  <si>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</si>
  <si>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</si>
  <si>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</si>
  <si>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</si>
  <si>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</si>
  <si>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</si>
  <si>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</si>
  <si>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</si>
  <si>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</si>
  <si>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</si>
  <si>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</si>
  <si>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</si>
  <si>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</si>
  <si>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</si>
  <si>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</si>
  <si>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</si>
  <si>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</si>
  <si>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</si>
  <si>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</si>
  <si>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</si>
  <si>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</si>
  <si>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</si>
  <si>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</si>
  <si>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</si>
  <si>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</si>
  <si>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</si>
  <si>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</si>
  <si>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</si>
  <si>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</si>
  <si>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</si>
  <si>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</si>
  <si>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</si>
  <si>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</si>
  <si>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</si>
  <si>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</si>
  <si>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</si>
  <si>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</si>
  <si>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</si>
  <si>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</si>
  <si>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</si>
  <si>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</si>
  <si>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</si>
  <si>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</si>
  <si>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</si>
  <si>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</si>
  <si>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</si>
  <si>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</si>
  <si>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</si>
  <si>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</si>
  <si>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</si>
  <si>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</si>
  <si>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</si>
  <si>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</si>
  <si>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</si>
  <si>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</si>
  <si>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</si>
  <si>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</si>
  <si>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</si>
  <si>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</si>
  <si>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</si>
  <si>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</si>
  <si>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</si>
  <si>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</si>
  <si>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</si>
  <si>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</si>
  <si>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</si>
  <si>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</si>
  <si>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</si>
  <si>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</si>
  <si>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</si>
  <si>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</si>
  <si>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</si>
  <si>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</si>
  <si>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</si>
  <si>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</si>
  <si>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</si>
  <si>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</si>
  <si>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</si>
  <si>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</si>
  <si>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</si>
  <si>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</si>
  <si>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</si>
  <si>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</si>
  <si>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</si>
  <si>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</si>
  <si>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</si>
  <si>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</si>
  <si>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</si>
  <si>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</si>
  <si>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</si>
  <si>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</si>
  <si>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</si>
  <si>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</si>
  <si>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</si>
  <si>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</si>
  <si>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</si>
  <si>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</si>
  <si>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</si>
  <si>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</si>
  <si>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</si>
  <si>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</si>
  <si>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</si>
  <si>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</si>
  <si>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</si>
  <si>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</si>
  <si>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</si>
  <si>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</si>
  <si>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</si>
  <si>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</si>
  <si>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</si>
  <si>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</si>
  <si>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</si>
  <si>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</si>
  <si>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</si>
  <si>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</si>
  <si>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</si>
  <si>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</si>
  <si>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</si>
  <si>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</si>
  <si>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</si>
  <si>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</si>
  <si>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</si>
  <si>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</si>
  <si>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</si>
  <si>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</si>
  <si>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</si>
  <si>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</si>
  <si>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</si>
  <si>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</si>
  <si>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</si>
  <si>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</si>
  <si>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</si>
  <si>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</si>
  <si>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</si>
  <si>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</si>
  <si>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</si>
  <si>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</si>
  <si>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</si>
  <si>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</si>
  <si>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</si>
  <si>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</si>
  <si>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</si>
  <si>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</si>
  <si>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</si>
  <si>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</si>
  <si>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</si>
  <si>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</si>
  <si>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</si>
  <si>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</si>
  <si>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</si>
  <si>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</si>
  <si>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</si>
  <si>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</si>
  <si>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</si>
  <si>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</si>
  <si>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</si>
  <si>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</si>
  <si>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</si>
  <si>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</si>
  <si>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</si>
  <si>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</si>
  <si>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</si>
  <si>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</si>
  <si>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</si>
  <si>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</si>
  <si>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</si>
  <si>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</si>
  <si>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</si>
  <si>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</si>
  <si>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</si>
  <si>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</si>
  <si>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</si>
  <si>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</si>
  <si>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</si>
  <si>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</si>
  <si>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</si>
  <si>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</si>
  <si>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</si>
  <si>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</si>
  <si>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</si>
  <si>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</si>
  <si>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</si>
  <si>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</si>
  <si>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</si>
  <si>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</si>
  <si>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</si>
  <si>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</si>
  <si>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</si>
  <si>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</si>
  <si>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</si>
  <si>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</si>
  <si>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</si>
  <si>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</si>
  <si>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</si>
  <si>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</si>
  <si>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</si>
  <si>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</si>
  <si>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</si>
  <si>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</si>
  <si>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</si>
  <si>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</si>
  <si>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</si>
  <si>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</si>
  <si>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</si>
  <si>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</si>
  <si>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</si>
  <si>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</si>
  <si>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</si>
  <si>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</si>
  <si>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</si>
  <si>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</si>
  <si>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</si>
  <si>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</si>
  <si>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</si>
  <si>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</si>
  <si>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</si>
  <si>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</si>
  <si>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</si>
  <si>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</si>
  <si>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</si>
  <si>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</si>
  <si>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</si>
  <si>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</si>
  <si>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</si>
  <si>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</si>
  <si>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</si>
  <si>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</si>
  <si>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</si>
  <si>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</si>
  <si>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</si>
  <si>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</si>
  <si>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</si>
  <si>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</si>
  <si>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</si>
  <si>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</si>
  <si>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</si>
  <si>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</si>
  <si>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</si>
  <si>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</si>
  <si>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</si>
  <si>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</si>
  <si>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</si>
  <si>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</si>
  <si>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</si>
  <si>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</si>
  <si>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</si>
  <si>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</si>
  <si>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</si>
  <si>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</si>
  <si>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</si>
  <si>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</si>
  <si>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</si>
  <si>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</si>
  <si>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</si>
  <si>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</si>
  <si>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</si>
  <si>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</si>
  <si>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</si>
  <si>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</si>
  <si>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</si>
  <si>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</si>
  <si>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</si>
  <si>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</si>
  <si>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</si>
  <si>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</si>
  <si>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</si>
  <si>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</si>
  <si>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</si>
  <si>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</si>
  <si>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</si>
  <si>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</si>
  <si>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</si>
  <si>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</si>
  <si>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</si>
  <si>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</si>
  <si>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</si>
  <si>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</si>
  <si>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</si>
  <si>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</si>
  <si>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</si>
  <si>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</si>
  <si>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</si>
  <si>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</si>
  <si>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</si>
  <si>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</si>
  <si>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</si>
  <si>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</si>
  <si>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</si>
  <si>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</si>
  <si>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</si>
  <si>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</si>
  <si>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</si>
  <si>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</si>
  <si>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</si>
  <si>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</si>
  <si>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</si>
  <si>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</si>
  <si>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</si>
  <si>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</si>
  <si>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</si>
  <si>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</si>
  <si>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</si>
  <si>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</si>
  <si>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</si>
  <si>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</si>
  <si>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</si>
  <si>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</si>
  <si>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</si>
  <si>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</si>
  <si>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</si>
  <si>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</si>
  <si>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</si>
  <si>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</si>
  <si>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</si>
  <si>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</si>
  <si>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</si>
  <si>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</si>
  <si>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</si>
  <si>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</si>
  <si>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</si>
  <si>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</si>
  <si>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</si>
  <si>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</si>
  <si>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</si>
  <si>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</si>
  <si>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</si>
  <si>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</si>
  <si>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</si>
  <si>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</si>
  <si>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</si>
  <si>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</si>
  <si>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</si>
  <si>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</si>
  <si>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</si>
  <si>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</si>
  <si>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</si>
  <si>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</si>
  <si>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</si>
  <si>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</si>
  <si>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</si>
  <si>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</si>
  <si>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</si>
  <si>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</si>
  <si>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</si>
  <si>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</si>
  <si>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</si>
  <si>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</si>
  <si>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</si>
  <si>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</si>
  <si>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</si>
  <si>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</si>
  <si>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</si>
  <si>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</si>
  <si>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</si>
  <si>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</si>
  <si>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</si>
  <si>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</si>
  <si>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</si>
  <si>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</si>
  <si>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</si>
  <si>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</si>
  <si>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</si>
  <si>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</si>
  <si>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</si>
  <si>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</si>
  <si>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</si>
  <si>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</si>
  <si>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</si>
  <si>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</si>
  <si>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</si>
  <si>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</si>
  <si>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</si>
  <si>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</si>
  <si>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</si>
  <si>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</si>
  <si>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</si>
  <si>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</si>
  <si>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</si>
  <si>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</si>
  <si>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</si>
  <si>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</si>
  <si>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</si>
  <si>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</si>
  <si>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</si>
  <si>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</si>
  <si>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</si>
  <si>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</si>
  <si>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</si>
  <si>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</si>
  <si>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</si>
  <si>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</si>
  <si>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</si>
  <si>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</si>
  <si>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</si>
  <si>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</si>
  <si>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</si>
  <si>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</si>
  <si>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</si>
  <si>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</si>
  <si>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</si>
  <si>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</si>
  <si>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</si>
  <si>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</si>
  <si>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</si>
  <si>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</si>
  <si>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</si>
  <si>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</si>
  <si>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</si>
  <si>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</si>
  <si>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</si>
  <si>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</si>
  <si>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</si>
  <si>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</si>
  <si>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</si>
  <si>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</si>
  <si>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</si>
  <si>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</si>
  <si>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</si>
  <si>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</si>
  <si>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</si>
  <si>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</si>
  <si>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</si>
  <si>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</si>
  <si>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</si>
  <si>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</si>
  <si>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</si>
  <si>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</si>
  <si>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</si>
  <si>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</si>
  <si>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</si>
  <si>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</si>
  <si>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</si>
  <si>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</si>
  <si>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</si>
  <si>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</si>
  <si>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</si>
  <si>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</si>
  <si>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</si>
  <si>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</si>
  <si>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</si>
  <si>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</si>
  <si>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</si>
  <si>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</si>
  <si>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</si>
  <si>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</si>
  <si>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</si>
  <si>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</si>
  <si>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</si>
  <si>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</si>
  <si>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</si>
  <si>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</si>
  <si>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</si>
  <si>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</si>
  <si>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</si>
  <si>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</si>
  <si>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</si>
  <si>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</si>
  <si>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</si>
  <si>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</si>
  <si>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</si>
  <si>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</si>
  <si>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</si>
  <si>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</si>
  <si>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</si>
  <si>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</si>
  <si>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</si>
  <si>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</si>
  <si>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</si>
  <si>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</si>
  <si>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</si>
  <si>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</si>
  <si>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</si>
  <si>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</si>
  <si>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</si>
  <si>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</si>
  <si>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</si>
  <si>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</si>
  <si>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</si>
  <si>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</si>
  <si>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</si>
  <si>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</si>
  <si>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</si>
  <si>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</si>
  <si>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</si>
  <si>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</si>
  <si>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</si>
  <si>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</si>
  <si>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</si>
  <si>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</si>
  <si>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</si>
  <si>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</si>
  <si>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</si>
  <si>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</si>
  <si>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</si>
  <si>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</si>
  <si>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</si>
  <si>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</si>
  <si>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</si>
  <si>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</si>
  <si>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</si>
  <si>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</si>
  <si>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</si>
  <si>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</si>
  <si>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</si>
  <si>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</si>
  <si>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</si>
  <si>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</si>
  <si>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</si>
  <si>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</si>
  <si>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</si>
  <si>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</si>
  <si>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</si>
  <si>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</si>
  <si>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</si>
  <si>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</si>
  <si>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</si>
  <si>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</si>
  <si>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</si>
  <si>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</si>
  <si>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</si>
  <si>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</si>
  <si>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</si>
  <si>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</si>
  <si>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</si>
  <si>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</si>
  <si>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</si>
  <si>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</si>
  <si>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</si>
  <si>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</si>
  <si>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</si>
  <si>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</si>
  <si>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</si>
  <si>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</si>
  <si>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</si>
  <si>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</si>
  <si>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</si>
  <si>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</si>
  <si>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</si>
  <si>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</si>
  <si>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</si>
  <si>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</si>
  <si>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</si>
  <si>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</si>
  <si>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</si>
  <si>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</si>
  <si>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</si>
  <si>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</si>
  <si>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</si>
  <si>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</si>
  <si>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</si>
  <si>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</si>
  <si>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</si>
  <si>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</si>
  <si>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</si>
  <si>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</si>
  <si>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</si>
  <si>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</si>
  <si>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</si>
  <si>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</si>
  <si>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</si>
  <si>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</si>
  <si>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</si>
  <si>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</si>
  <si>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</si>
  <si>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</si>
  <si>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</si>
  <si>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</si>
  <si>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</si>
  <si>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</si>
  <si>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</si>
  <si>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</si>
  <si>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</si>
  <si>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</si>
  <si>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</si>
  <si>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</si>
  <si>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</si>
  <si>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</si>
  <si>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</si>
  <si>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</si>
  <si>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</si>
  <si>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</si>
  <si>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</si>
  <si>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</si>
  <si>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</si>
  <si>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</si>
  <si>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</si>
  <si>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</si>
  <si>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</si>
  <si>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</si>
  <si>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</si>
  <si>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</si>
  <si>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</si>
  <si>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</si>
  <si>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</si>
  <si>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</si>
  <si>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</si>
  <si>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</si>
  <si>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</si>
  <si>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</si>
  <si>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</si>
  <si>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</si>
  <si>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</si>
  <si>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</si>
  <si>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</si>
  <si>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</si>
  <si>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</si>
  <si>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</si>
  <si>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</si>
  <si>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</si>
  <si>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</si>
  <si>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</si>
  <si>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</si>
  <si>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</si>
  <si>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</si>
  <si>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</si>
  <si>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</si>
  <si>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</si>
  <si>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</si>
  <si>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</si>
  <si>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</si>
  <si>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</si>
  <si>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</si>
  <si>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</si>
  <si>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</si>
  <si>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</si>
  <si>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</si>
  <si>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</si>
  <si>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</si>
  <si>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</si>
  <si>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</si>
  <si>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</si>
  <si>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</si>
  <si>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</si>
  <si>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</si>
  <si>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</si>
  <si>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</si>
  <si>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</si>
  <si>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</si>
  <si>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</si>
  <si>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</si>
  <si>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</si>
  <si>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</si>
  <si>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</si>
  <si>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</si>
  <si>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</si>
  <si>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</si>
  <si>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</si>
  <si>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</si>
  <si>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</si>
  <si>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</si>
  <si>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</si>
  <si>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</si>
  <si>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</si>
  <si>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</si>
  <si>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</si>
  <si>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</si>
  <si>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</si>
  <si>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</si>
  <si>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</si>
  <si>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</si>
  <si>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</si>
  <si>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</si>
  <si>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</si>
  <si>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</si>
  <si>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</si>
  <si>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</si>
  <si>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</si>
  <si>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</si>
  <si>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</si>
  <si>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</si>
  <si>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</si>
  <si>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</si>
  <si>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</si>
  <si>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</si>
  <si>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</si>
  <si>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</si>
  <si>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</si>
  <si>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</si>
  <si>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</si>
  <si>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</si>
  <si>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</si>
  <si>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</si>
  <si>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</si>
  <si>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</si>
  <si>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</si>
  <si>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</si>
  <si>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</si>
  <si>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</si>
  <si>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</si>
  <si>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</si>
  <si>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</si>
  <si>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</si>
  <si>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</si>
  <si>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</si>
  <si>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</si>
  <si>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</si>
  <si>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</si>
  <si>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</si>
  <si>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</si>
  <si>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</si>
  <si>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</si>
  <si>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</si>
  <si>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</si>
  <si>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</si>
  <si>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</si>
  <si>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</si>
  <si>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</si>
  <si>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</si>
  <si>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</si>
  <si>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</si>
  <si>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</si>
  <si>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</si>
  <si>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</si>
  <si>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</si>
  <si>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</si>
  <si>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</si>
  <si>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</si>
  <si>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</si>
  <si>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</si>
  <si>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</si>
  <si>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</si>
  <si>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</si>
  <si>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</si>
  <si>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</si>
  <si>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</si>
  <si>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</si>
  <si>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</si>
  <si>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</si>
  <si>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</si>
  <si>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</si>
  <si>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</si>
  <si>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</si>
  <si>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</si>
  <si>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</si>
  <si>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</si>
  <si>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</si>
  <si>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</si>
  <si>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</si>
  <si>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</si>
  <si>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</si>
  <si>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</si>
  <si>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</si>
  <si>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</si>
  <si>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</si>
  <si>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</si>
  <si>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</si>
  <si>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</si>
  <si>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</si>
  <si>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</si>
  <si>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</si>
  <si>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</si>
  <si>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</si>
  <si>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</si>
  <si>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</si>
  <si>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</si>
  <si>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</si>
  <si>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</si>
  <si>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</si>
  <si>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</si>
  <si>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</si>
  <si>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</si>
  <si>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</si>
  <si>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</si>
  <si>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</si>
  <si>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</si>
  <si>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</si>
  <si>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</si>
  <si>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</si>
  <si>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</si>
  <si>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</si>
  <si>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</si>
  <si>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</si>
  <si>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</si>
  <si>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</si>
  <si>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</si>
  <si>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</si>
  <si>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</si>
  <si>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</si>
  <si>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</si>
  <si>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</si>
  <si>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</si>
  <si>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</si>
  <si>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</si>
  <si>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</si>
  <si>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</si>
  <si>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</si>
  <si>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</si>
  <si>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</si>
  <si>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</si>
  <si>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</si>
  <si>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</si>
  <si>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</si>
  <si>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</si>
  <si>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</si>
  <si>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</si>
  <si>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</si>
  <si>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</si>
  <si>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</si>
  <si>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</si>
  <si>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</si>
  <si>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</si>
  <si>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</si>
  <si>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</si>
  <si>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</si>
  <si>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</si>
  <si>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</si>
  <si>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</si>
  <si>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</si>
  <si>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</si>
  <si>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</si>
  <si>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</si>
  <si>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</si>
  <si>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</si>
  <si>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</si>
  <si>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</si>
  <si>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</si>
  <si>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</si>
  <si>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</si>
  <si>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</si>
  <si>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</si>
  <si>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</si>
  <si>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</si>
  <si>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</si>
  <si>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</si>
  <si>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</si>
  <si>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</si>
  <si>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</si>
  <si>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</si>
  <si>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</si>
  <si>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</si>
  <si>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</si>
  <si>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</si>
  <si>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</si>
  <si>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</si>
  <si>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</si>
  <si>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</si>
  <si>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</si>
  <si>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</si>
  <si>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</si>
  <si>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</si>
  <si>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</si>
  <si>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</si>
  <si>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</si>
  <si>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</si>
  <si>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</si>
  <si>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</si>
  <si>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</si>
  <si>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</si>
  <si>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</si>
  <si>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</si>
  <si>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</si>
  <si>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</si>
  <si>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</si>
  <si>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</si>
  <si>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</si>
  <si>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</si>
  <si>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</si>
  <si>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</si>
  <si>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</si>
  <si>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</si>
  <si>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</si>
  <si>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</si>
  <si>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</si>
  <si>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</si>
  <si>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</si>
  <si>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</si>
  <si>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</si>
  <si>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</si>
  <si>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</si>
  <si>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</si>
  <si>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</si>
  <si>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</si>
  <si>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</si>
  <si>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</si>
  <si>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</si>
  <si>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</si>
  <si>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</si>
  <si>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</si>
  <si>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</si>
  <si>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</si>
  <si>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</si>
  <si>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</si>
  <si>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</si>
  <si>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</si>
  <si>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</si>
  <si>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</si>
  <si>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</si>
  <si>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</si>
  <si>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</si>
  <si>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</si>
  <si>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</si>
  <si>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</si>
  <si>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</si>
  <si>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</si>
  <si>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</si>
  <si>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</si>
  <si>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</si>
  <si>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</si>
  <si>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</si>
  <si>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</si>
  <si>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</si>
  <si>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</si>
  <si>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</si>
  <si>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</si>
  <si>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</si>
  <si>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</si>
  <si>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</si>
  <si>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</si>
  <si>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</si>
  <si>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</si>
  <si>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</si>
  <si>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</si>
  <si>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</si>
  <si>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</si>
  <si>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</si>
  <si>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</si>
  <si>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</si>
  <si>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</si>
  <si>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</si>
  <si>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</si>
  <si>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</si>
  <si>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</si>
  <si>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</si>
  <si>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</si>
  <si>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</si>
  <si>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</si>
  <si>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</si>
  <si>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</si>
  <si>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</si>
  <si>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</si>
  <si>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</si>
  <si>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</si>
  <si>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</si>
  <si>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</si>
  <si>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</si>
  <si>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</si>
  <si>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</si>
  <si>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</si>
  <si>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</si>
  <si>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</si>
  <si>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</si>
  <si>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</si>
  <si>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</si>
  <si>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</si>
  <si>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</si>
  <si>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</si>
  <si>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</si>
  <si>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</si>
  <si>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</si>
  <si>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</si>
  <si>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</si>
  <si>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</si>
  <si>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</si>
  <si>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</si>
  <si>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</si>
  <si>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</si>
  <si>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</si>
  <si>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</si>
  <si>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</si>
  <si>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</si>
  <si>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</si>
  <si>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</si>
  <si>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</si>
  <si>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</si>
  <si>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</si>
  <si>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</si>
  <si>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</si>
  <si>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</si>
  <si>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</si>
  <si>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</si>
  <si>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</si>
  <si>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</si>
  <si>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</si>
  <si>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</si>
  <si>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</si>
  <si>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</si>
  <si>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</si>
  <si>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</si>
  <si>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</si>
  <si>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</si>
  <si>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</si>
  <si>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</si>
  <si>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</si>
  <si>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</si>
  <si>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</si>
  <si>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</si>
  <si>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</si>
  <si>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</si>
  <si>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</si>
  <si>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</si>
  <si>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</si>
  <si>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</si>
  <si>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</si>
  <si>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</si>
  <si>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</si>
  <si>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</si>
  <si>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</si>
  <si>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</si>
  <si>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</si>
  <si>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</si>
  <si>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</si>
  <si>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</si>
  <si>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</si>
  <si>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</si>
  <si>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</si>
  <si>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</si>
  <si>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</si>
  <si>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</si>
  <si>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</si>
  <si>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</si>
  <si>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</si>
  <si>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</si>
  <si>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</si>
  <si>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</si>
  <si>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</si>
  <si>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</si>
  <si>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</si>
  <si>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</si>
  <si>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</si>
  <si>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</si>
  <si>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</si>
  <si>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</si>
  <si>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</si>
  <si>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</si>
  <si>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</si>
  <si>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</si>
  <si>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</si>
  <si>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</si>
  <si>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</si>
  <si>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</si>
  <si>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</si>
  <si>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</si>
  <si>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</si>
  <si>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</si>
  <si>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</si>
  <si>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</si>
  <si>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</si>
  <si>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</si>
  <si>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</si>
  <si>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</si>
  <si>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</si>
  <si>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</si>
  <si>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</si>
  <si>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</si>
  <si>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</si>
  <si>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</si>
  <si>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</si>
  <si>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</si>
  <si>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</si>
  <si>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</si>
  <si>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</si>
  <si>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</si>
  <si>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</si>
  <si>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</si>
  <si>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</si>
  <si>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</si>
  <si>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</si>
  <si>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</si>
  <si>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</si>
  <si>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</si>
  <si>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</si>
  <si>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</si>
  <si>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</si>
  <si>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</si>
  <si>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</si>
  <si>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</si>
  <si>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</si>
  <si>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</si>
  <si>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</si>
  <si>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</si>
  <si>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</si>
  <si>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</si>
  <si>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</si>
  <si>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</si>
  <si>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</si>
  <si>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</si>
  <si>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</si>
  <si>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</si>
  <si>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</si>
  <si>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</si>
  <si>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</si>
  <si>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</si>
  <si>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</si>
  <si>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</si>
  <si>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</si>
  <si>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</si>
  <si>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</si>
  <si>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</si>
  <si>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</si>
  <si>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</si>
  <si>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</si>
  <si>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</si>
  <si>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</si>
  <si>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</si>
  <si>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</si>
  <si>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</si>
  <si>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</si>
  <si>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</si>
  <si>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</si>
  <si>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</si>
  <si>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</si>
  <si>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</si>
  <si>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</si>
  <si>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</si>
  <si>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</si>
  <si>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</si>
  <si>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</si>
  <si>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</si>
  <si>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</si>
  <si>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</si>
  <si>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</si>
  <si>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</si>
  <si>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</si>
  <si>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</si>
  <si>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</si>
  <si>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</si>
  <si>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</si>
  <si>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</si>
  <si>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</si>
  <si>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</si>
  <si>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</si>
  <si>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</si>
  <si>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</si>
  <si>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</si>
  <si>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</si>
  <si>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</si>
  <si>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</si>
  <si>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</si>
  <si>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</si>
  <si>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</si>
  <si>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</si>
  <si>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</si>
  <si>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</si>
  <si>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</si>
  <si>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</si>
  <si>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</si>
  <si>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</si>
  <si>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</si>
  <si>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</si>
  <si>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</si>
  <si>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</si>
  <si>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</si>
  <si>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</si>
  <si>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</si>
  <si>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</si>
  <si>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</si>
  <si>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</si>
  <si>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</si>
  <si>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</si>
  <si>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</si>
  <si>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</si>
  <si>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</si>
  <si>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</si>
  <si>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</si>
  <si>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</si>
  <si>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</si>
  <si>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</si>
  <si>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</si>
  <si>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</si>
  <si>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</si>
  <si>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</si>
  <si>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</si>
  <si>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</si>
  <si>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</si>
  <si>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</si>
  <si>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</si>
  <si>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</si>
  <si>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</si>
  <si>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</si>
  <si>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</si>
  <si>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</si>
  <si>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</si>
  <si>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</si>
  <si>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</si>
  <si>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</si>
  <si>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</si>
  <si>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</si>
  <si>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</si>
  <si>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</si>
  <si>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</si>
  <si>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</si>
  <si>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</si>
  <si>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</si>
  <si>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</si>
  <si>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</si>
  <si>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</si>
  <si>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</si>
  <si>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</si>
  <si>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</si>
  <si>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</si>
  <si>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</si>
  <si>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</si>
  <si>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</si>
  <si>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</si>
  <si>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</si>
  <si>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</si>
  <si>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</si>
  <si>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</si>
  <si>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</si>
  <si>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</si>
  <si>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</si>
  <si>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</si>
  <si>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</si>
  <si>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</si>
  <si>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</si>
  <si>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</si>
  <si>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</si>
  <si>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</si>
  <si>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</si>
  <si>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</si>
  <si>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</si>
  <si>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</si>
  <si>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</si>
  <si>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</si>
  <si>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</si>
  <si>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</si>
  <si>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</si>
  <si>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</si>
  <si>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</si>
  <si>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</si>
  <si>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</si>
  <si>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</si>
  <si>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</si>
  <si>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</si>
  <si>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</si>
  <si>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</si>
  <si>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</si>
  <si>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</si>
  <si>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</si>
  <si>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</si>
  <si>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</si>
  <si>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</si>
  <si>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</si>
  <si>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</si>
  <si>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</si>
  <si>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</si>
  <si>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</si>
  <si>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</si>
  <si>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</si>
  <si>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</si>
  <si>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</si>
  <si>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</si>
  <si>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</si>
  <si>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</si>
  <si>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</si>
  <si>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</si>
  <si>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</si>
  <si>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</si>
  <si>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</si>
  <si>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</si>
  <si>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</si>
  <si>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</si>
  <si>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</si>
  <si>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</si>
  <si>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</si>
  <si>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</si>
  <si>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</si>
  <si>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</si>
  <si>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</si>
  <si>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</si>
  <si>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</si>
  <si>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</si>
  <si>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</si>
  <si>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</si>
  <si>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</si>
  <si>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</si>
  <si>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</si>
  <si>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</si>
  <si>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</si>
  <si>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</si>
  <si>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</si>
  <si>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</si>
  <si>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</si>
  <si>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</si>
  <si>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</si>
  <si>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</si>
  <si>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</si>
  <si>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</si>
  <si>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</si>
  <si>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</si>
  <si>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</si>
  <si>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</si>
  <si>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</si>
  <si>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</si>
  <si>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</si>
  <si>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</si>
  <si>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</si>
  <si>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</si>
  <si>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</si>
  <si>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</si>
  <si>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</si>
  <si>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</si>
  <si>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</si>
  <si>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</si>
  <si>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</si>
  <si>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</si>
  <si>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</si>
  <si>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</si>
  <si>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</si>
  <si>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</si>
  <si>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</si>
  <si>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</si>
  <si>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</si>
  <si>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</si>
  <si>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</si>
  <si>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</si>
  <si>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</si>
  <si>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</si>
  <si>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</si>
  <si>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</si>
  <si>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</si>
  <si>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</si>
  <si>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</si>
  <si>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</si>
  <si>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</si>
  <si>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</si>
  <si>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</si>
  <si>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</si>
  <si>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</si>
  <si>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</si>
  <si>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</si>
  <si>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</si>
  <si>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</si>
  <si>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</si>
  <si>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</si>
  <si>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</si>
  <si>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</si>
  <si>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</si>
  <si>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</si>
  <si>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</si>
  <si>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</si>
  <si>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</si>
  <si>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</si>
  <si>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</si>
  <si>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</si>
  <si>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</si>
  <si>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</si>
  <si>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</si>
  <si>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</si>
  <si>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</si>
  <si>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</si>
  <si>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</si>
  <si>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</si>
  <si>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</si>
  <si>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</si>
  <si>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</si>
  <si>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</si>
  <si>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</si>
  <si>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</si>
  <si>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</si>
  <si>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</si>
  <si>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</si>
  <si>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</si>
  <si>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</si>
  <si>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</si>
  <si>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</si>
  <si>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</si>
  <si>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</si>
  <si>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</si>
  <si>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</si>
  <si>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</si>
  <si>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</si>
  <si>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</si>
  <si>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</si>
  <si>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</si>
  <si>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</si>
  <si>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</si>
  <si>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</si>
  <si>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</si>
  <si>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</si>
  <si>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</si>
  <si>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</si>
  <si>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</si>
  <si>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</si>
  <si>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</si>
  <si>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</si>
  <si>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</si>
  <si>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</si>
  <si>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</si>
  <si>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</si>
  <si>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</si>
  <si>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</si>
  <si>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</si>
  <si>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</si>
  <si>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</si>
  <si>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</si>
  <si>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</si>
  <si>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</si>
  <si>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</si>
  <si>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</si>
  <si>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</si>
  <si>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</si>
  <si>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</si>
  <si>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</si>
  <si>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</si>
  <si>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</si>
  <si>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</si>
  <si>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</si>
  <si>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</si>
  <si>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</si>
  <si>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</si>
  <si>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</si>
  <si>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</si>
  <si>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</si>
  <si>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</si>
  <si>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</si>
  <si>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</si>
  <si>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</si>
  <si>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</si>
  <si>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</si>
  <si>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</si>
  <si>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</si>
  <si>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</si>
  <si>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</si>
  <si>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</si>
  <si>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</si>
  <si>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</si>
  <si>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</si>
  <si>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</si>
  <si>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</si>
  <si>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</si>
  <si>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</si>
  <si>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</si>
  <si>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</si>
  <si>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</si>
  <si>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</si>
  <si>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</si>
  <si>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</si>
  <si>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</si>
  <si>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</si>
  <si>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</si>
  <si>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</si>
  <si>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</si>
  <si>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</si>
  <si>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</si>
  <si>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</si>
  <si>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</si>
  <si>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</si>
  <si>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</si>
  <si>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</si>
  <si>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</si>
  <si>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</si>
  <si>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</si>
  <si>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</si>
  <si>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</si>
  <si>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</si>
  <si>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</si>
  <si>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</si>
  <si>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</si>
  <si>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</si>
  <si>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</si>
  <si>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</si>
  <si>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</si>
  <si>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</si>
  <si>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</si>
  <si>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</si>
  <si>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</si>
  <si>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</si>
  <si>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</si>
  <si>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</si>
  <si>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</si>
  <si>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</si>
  <si>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</si>
  <si>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</si>
  <si>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</si>
  <si>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</si>
  <si>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</si>
  <si>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</si>
  <si>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</si>
  <si>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</si>
  <si>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</si>
  <si>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</si>
  <si>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</si>
  <si>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</si>
  <si>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</si>
  <si>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</si>
  <si>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</si>
  <si>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</si>
  <si>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</si>
  <si>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</si>
  <si>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</si>
  <si>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</si>
  <si>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</si>
  <si>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</si>
  <si>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</si>
  <si>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</si>
  <si>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</si>
  <si>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</si>
  <si>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</si>
  <si>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</si>
  <si>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</si>
  <si>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</si>
  <si>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</si>
  <si>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</si>
  <si>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</si>
  <si>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</si>
  <si>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</si>
  <si>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</si>
  <si>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</si>
  <si>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</si>
  <si>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</si>
  <si>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</si>
  <si>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</si>
  <si>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</si>
  <si>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</si>
  <si>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</si>
  <si>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</si>
  <si>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</si>
  <si>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</si>
  <si>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</si>
  <si>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</si>
  <si>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</si>
  <si>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</si>
  <si>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</si>
  <si>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</si>
  <si>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</si>
  <si>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</si>
  <si>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</si>
  <si>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</si>
  <si>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</si>
  <si>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</si>
  <si>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</si>
  <si>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</si>
  <si>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</si>
  <si>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</si>
  <si>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</si>
  <si>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</si>
  <si>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</si>
  <si>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</si>
  <si>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</si>
  <si>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</si>
  <si>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</si>
  <si>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</si>
  <si>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</si>
  <si>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</si>
  <si>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</si>
  <si>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</si>
  <si>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</si>
  <si>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</si>
  <si>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</si>
  <si>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</si>
  <si>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</si>
  <si>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</si>
  <si>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</si>
  <si>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</si>
  <si>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</si>
  <si>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</si>
  <si>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</si>
  <si>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</si>
  <si>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</si>
  <si>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</si>
  <si>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</si>
  <si>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</si>
  <si>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</si>
  <si>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</si>
  <si>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</si>
  <si>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</si>
  <si>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</si>
  <si>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</si>
  <si>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</si>
  <si>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</si>
  <si>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</si>
  <si>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</si>
  <si>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</si>
  <si>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</si>
  <si>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</si>
  <si>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</si>
  <si>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</si>
  <si>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</si>
  <si>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</si>
  <si>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</si>
  <si>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</si>
  <si>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</si>
  <si>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</si>
  <si>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</si>
  <si>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</si>
  <si>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</si>
  <si>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</si>
  <si>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</si>
  <si>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</si>
  <si>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</si>
  <si>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</si>
  <si>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</si>
  <si>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</si>
  <si>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</si>
  <si>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</si>
  <si>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</si>
  <si>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</si>
  <si>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</si>
  <si>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</si>
  <si>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</si>
  <si>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</si>
  <si>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</si>
  <si>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</si>
  <si>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</si>
  <si>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</si>
  <si>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</si>
  <si>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</si>
  <si>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</si>
  <si>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</si>
  <si>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</si>
  <si>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</si>
  <si>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</si>
  <si>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</si>
  <si>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</si>
  <si>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</si>
  <si>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</si>
  <si>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</si>
  <si>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</si>
  <si>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</si>
  <si>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</si>
  <si>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</si>
  <si>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</si>
  <si>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</si>
  <si>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</si>
  <si>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</si>
  <si>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</si>
  <si>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</si>
  <si>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</si>
  <si>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</si>
  <si>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</si>
  <si>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</si>
  <si>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</si>
  <si>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</si>
  <si>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</si>
  <si>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</si>
  <si>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</si>
  <si>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</si>
  <si>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</si>
  <si>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</si>
  <si>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</si>
  <si>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</si>
  <si>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</si>
  <si>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</si>
  <si>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</si>
  <si>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</si>
  <si>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</si>
  <si>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</si>
  <si>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</si>
  <si>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</si>
  <si>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</si>
  <si>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</si>
  <si>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</si>
  <si>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</si>
  <si>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</si>
  <si>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</si>
  <si>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</si>
  <si>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</si>
  <si>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</si>
  <si>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</si>
  <si>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</si>
  <si>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</si>
  <si>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</si>
  <si>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</si>
  <si>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</si>
  <si>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</si>
  <si>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</si>
  <si>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</si>
  <si>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</si>
  <si>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</si>
  <si>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</si>
  <si>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</si>
  <si>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</si>
  <si>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</si>
  <si>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</si>
  <si>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</si>
  <si>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</si>
  <si>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</si>
  <si>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</si>
  <si>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</si>
  <si>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</si>
  <si>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</si>
  <si>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</si>
  <si>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</si>
  <si>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</si>
  <si>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</si>
  <si>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</si>
  <si>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</si>
  <si>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</si>
  <si>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</si>
  <si>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</si>
  <si>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</si>
  <si>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</si>
  <si>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</si>
  <si>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</si>
  <si>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</si>
  <si>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</si>
  <si>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</si>
  <si>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</si>
  <si>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</si>
  <si>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</si>
  <si>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</si>
  <si>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</si>
  <si>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</si>
  <si>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</si>
  <si>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</si>
  <si>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</si>
  <si>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</si>
  <si>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</si>
  <si>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</si>
  <si>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</si>
  <si>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</si>
  <si>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</si>
  <si>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</si>
  <si>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</si>
  <si>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</si>
  <si>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</si>
  <si>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</si>
  <si>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</si>
  <si>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</si>
  <si>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</si>
  <si>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</si>
  <si>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</si>
  <si>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</si>
  <si>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</si>
  <si>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</si>
  <si>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</si>
  <si>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</si>
  <si>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</si>
  <si>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</si>
  <si>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</si>
  <si>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</si>
  <si>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</si>
  <si>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</si>
  <si>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</si>
  <si>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</si>
  <si>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</si>
  <si>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</si>
  <si>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</si>
  <si>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</si>
  <si>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</si>
  <si>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</si>
  <si>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</si>
  <si>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</si>
  <si>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</si>
  <si>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</si>
  <si>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</si>
  <si>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</si>
  <si>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</si>
  <si>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</si>
  <si>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</si>
  <si>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</si>
  <si>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</si>
  <si>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</si>
  <si>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</si>
  <si>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</si>
  <si>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</si>
  <si>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</si>
  <si>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</si>
  <si>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</si>
  <si>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</si>
  <si>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</si>
  <si>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</si>
  <si>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</si>
  <si>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</si>
  <si>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</si>
  <si>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</si>
  <si>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</si>
  <si>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</si>
  <si>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</si>
  <si>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</si>
  <si>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</si>
  <si>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</si>
  <si>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</si>
  <si>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</si>
  <si>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</si>
  <si>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</si>
  <si>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</si>
  <si>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</si>
  <si>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</si>
  <si>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</si>
  <si>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</si>
  <si>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</si>
  <si>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</si>
  <si>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</si>
  <si>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</si>
  <si>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</si>
  <si>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</si>
  <si>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</si>
  <si>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</si>
  <si>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</si>
  <si>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</si>
  <si>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</si>
  <si>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</si>
  <si>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</si>
  <si>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</si>
  <si>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</si>
  <si>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</si>
  <si>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</si>
  <si>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</si>
  <si>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</si>
  <si>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</si>
  <si>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</si>
  <si>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</si>
  <si>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</si>
  <si>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</si>
  <si>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</si>
  <si>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</si>
  <si>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</si>
  <si>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</si>
  <si>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</si>
  <si>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</si>
  <si>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</si>
  <si>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</si>
  <si>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</si>
  <si>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</si>
  <si>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</si>
  <si>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</si>
  <si>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</si>
  <si>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</si>
  <si>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</si>
  <si>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</si>
  <si>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</si>
  <si>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</si>
  <si>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</si>
  <si>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</si>
  <si>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</si>
  <si>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</si>
  <si>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</si>
  <si>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</si>
  <si>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</si>
  <si>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</si>
  <si>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</si>
  <si>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</si>
  <si>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</si>
  <si>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</si>
  <si>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</si>
  <si>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</si>
  <si>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</si>
  <si>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</si>
  <si>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</si>
  <si>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</si>
  <si>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</si>
  <si>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</si>
  <si>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</si>
  <si>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</si>
  <si>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</si>
  <si>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</si>
  <si>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</si>
  <si>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</si>
  <si>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</si>
  <si>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</si>
  <si>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</si>
  <si>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</si>
  <si>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</si>
  <si>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</si>
  <si>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</si>
  <si>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</si>
  <si>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</si>
  <si>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</si>
  <si>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</si>
  <si>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</si>
  <si>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</si>
  <si>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</si>
  <si>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</si>
  <si>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</si>
  <si>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</si>
  <si>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</si>
  <si>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</si>
  <si>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</si>
  <si>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</si>
  <si>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</si>
  <si>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</si>
  <si>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</si>
  <si>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</si>
  <si>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</si>
  <si>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</si>
  <si>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</si>
  <si>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</si>
  <si>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</si>
  <si>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</si>
  <si>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</si>
  <si>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</si>
  <si>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</si>
  <si>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</si>
  <si>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</si>
  <si>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</si>
  <si>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</si>
  <si>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</si>
  <si>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</si>
  <si>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</si>
  <si>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</si>
  <si>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</si>
  <si>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</si>
  <si>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</si>
  <si>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</si>
  <si>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</si>
  <si>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</si>
  <si>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</si>
  <si>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</si>
  <si>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</si>
  <si>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</si>
  <si>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</si>
  <si>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</si>
  <si>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</si>
  <si>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</si>
  <si>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</si>
  <si>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</si>
  <si>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</si>
  <si>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</si>
  <si>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</si>
  <si>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</si>
  <si>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</si>
  <si>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</si>
  <si>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</si>
  <si>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</si>
  <si>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</si>
  <si>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</si>
  <si>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</si>
  <si>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</si>
  <si>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</si>
  <si>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</si>
  <si>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</si>
  <si>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</si>
  <si>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</si>
  <si>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</si>
  <si>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</si>
  <si>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</si>
  <si>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</si>
  <si>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</si>
  <si>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</si>
  <si>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</si>
  <si>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</si>
  <si>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</si>
  <si>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</si>
  <si>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</si>
  <si>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</si>
  <si>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</si>
  <si>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</si>
  <si>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</si>
  <si>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</si>
  <si>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</si>
  <si>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</si>
  <si>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</si>
  <si>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</si>
  <si>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</si>
  <si>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</si>
  <si>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</si>
  <si>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</si>
  <si>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</si>
  <si>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</si>
  <si>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</si>
  <si>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</si>
  <si>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</si>
  <si>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</si>
  <si>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</si>
  <si>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</si>
  <si>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</si>
  <si>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</si>
  <si>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</si>
  <si>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</si>
  <si>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</si>
  <si>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</si>
  <si>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</si>
  <si>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</si>
  <si>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</si>
  <si>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</si>
  <si>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</si>
  <si>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</si>
  <si>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</si>
  <si>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</si>
  <si>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</si>
  <si>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</si>
  <si>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</si>
  <si>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</si>
  <si>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</si>
  <si>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</si>
  <si>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</si>
  <si>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</si>
  <si>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</si>
  <si>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</si>
  <si>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</si>
  <si>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</si>
  <si>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</si>
  <si>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</si>
  <si>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</si>
  <si>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</si>
  <si>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</si>
  <si>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</si>
  <si>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</si>
  <si>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</si>
  <si>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</si>
  <si>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</si>
  <si>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</si>
  <si>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</si>
  <si>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</si>
  <si>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</si>
  <si>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</si>
  <si>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</si>
  <si>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</si>
  <si>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</si>
  <si>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</si>
  <si>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</si>
  <si>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</si>
  <si>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</si>
  <si>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</si>
  <si>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</si>
  <si>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</si>
  <si>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</si>
  <si>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</si>
  <si>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</si>
  <si>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</si>
  <si>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</si>
  <si>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</si>
  <si>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</si>
  <si>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</si>
  <si>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</si>
  <si>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</si>
  <si>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</si>
  <si>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</si>
  <si>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</si>
  <si>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</si>
  <si>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</si>
  <si>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</si>
  <si>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</si>
  <si>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</si>
  <si>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</si>
  <si>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</si>
  <si>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</si>
  <si>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</si>
  <si>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</si>
  <si>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</si>
  <si>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</si>
  <si>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</si>
  <si>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</si>
  <si>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</si>
  <si>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</si>
  <si>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</si>
  <si>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</si>
  <si>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</si>
  <si>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</si>
  <si>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</si>
  <si>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</si>
  <si>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</si>
  <si>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</si>
  <si>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</si>
  <si>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</si>
  <si>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</si>
  <si>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</si>
  <si>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</si>
  <si>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</si>
  <si>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</si>
  <si>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</si>
  <si>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</si>
  <si>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</si>
  <si>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</si>
  <si>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</si>
  <si>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</si>
  <si>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</si>
  <si>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</si>
  <si>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</si>
  <si>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</si>
  <si>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</si>
  <si>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</si>
  <si>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</si>
  <si>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</si>
  <si>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</si>
  <si>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</si>
  <si>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</si>
  <si>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</si>
  <si>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</si>
  <si>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</si>
  <si>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</si>
  <si>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</si>
  <si>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</si>
  <si>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</si>
  <si>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</si>
  <si>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</si>
  <si>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</si>
  <si>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</si>
  <si>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</si>
  <si>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</si>
  <si>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</si>
  <si>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</si>
  <si>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</si>
  <si>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</si>
  <si>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</si>
  <si>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</si>
  <si>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</si>
  <si>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</si>
  <si>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</si>
  <si>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</si>
  <si>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</si>
  <si>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</si>
  <si>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</si>
  <si>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</si>
  <si>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</si>
  <si>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</si>
  <si>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</si>
  <si>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</si>
  <si>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</si>
  <si>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</si>
  <si>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</si>
  <si>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</si>
  <si>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</si>
  <si>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</si>
  <si>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</si>
  <si>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</si>
  <si>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</si>
  <si>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</si>
  <si>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</si>
  <si>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</si>
  <si>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</si>
  <si>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</si>
  <si>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</si>
  <si>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</si>
  <si>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</si>
  <si>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</si>
  <si>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</si>
  <si>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</si>
  <si>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</si>
  <si>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</si>
  <si>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</si>
  <si>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</si>
  <si>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</si>
  <si>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</si>
  <si>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</si>
  <si>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</si>
  <si>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</si>
  <si>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</si>
  <si>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</si>
  <si>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</si>
  <si>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</si>
  <si>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</si>
  <si>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</si>
  <si>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</si>
  <si>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</si>
  <si>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</si>
  <si>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</si>
  <si>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</si>
  <si>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</si>
  <si>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</si>
  <si>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</si>
  <si>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</si>
  <si>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</si>
  <si>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</si>
  <si>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</si>
  <si>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</si>
  <si>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</si>
  <si>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</si>
  <si>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</si>
  <si>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</si>
  <si>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</si>
  <si>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</si>
  <si>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</si>
  <si>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</si>
  <si>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</si>
  <si>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</si>
  <si>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</si>
  <si>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</si>
  <si>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</si>
  <si>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</si>
  <si>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</si>
  <si>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</si>
  <si>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</si>
  <si>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</si>
  <si>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</si>
  <si>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</si>
  <si>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</si>
  <si>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</si>
  <si>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</si>
  <si>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</si>
  <si>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</si>
  <si>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</si>
  <si>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</si>
  <si>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</si>
  <si>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</si>
  <si>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</si>
  <si>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</si>
  <si>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</si>
  <si>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</si>
  <si>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</si>
  <si>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</si>
  <si>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</si>
  <si>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</si>
  <si>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</si>
  <si>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</si>
  <si>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</si>
  <si>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</si>
  <si>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</si>
  <si>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</si>
  <si>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</si>
  <si>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</si>
  <si>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</si>
  <si>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</si>
  <si>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</si>
  <si>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</si>
  <si>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</si>
  <si>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</si>
  <si>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</si>
  <si>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</si>
  <si>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</si>
  <si>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</si>
  <si>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</si>
  <si>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</si>
  <si>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</si>
  <si>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</si>
  <si>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</si>
  <si>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</si>
  <si>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</si>
  <si>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</si>
  <si>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</si>
  <si>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</si>
  <si>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</si>
  <si>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</si>
  <si>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</si>
  <si>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</si>
  <si>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</si>
  <si>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</si>
  <si>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</si>
  <si>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</si>
  <si>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</si>
  <si>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</si>
  <si>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</si>
  <si>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</si>
  <si>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</si>
  <si>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</si>
  <si>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</si>
  <si>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</si>
  <si>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</si>
  <si>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</si>
  <si>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</si>
  <si>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</si>
  <si>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</si>
  <si>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</si>
  <si>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</si>
  <si>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</si>
  <si>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</si>
  <si>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</si>
  <si>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</si>
  <si>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</si>
  <si>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</si>
  <si>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</si>
  <si>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</si>
  <si>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</si>
  <si>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</si>
  <si>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</si>
  <si>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</si>
  <si>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</si>
  <si>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</si>
  <si>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</si>
  <si>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</si>
  <si>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</si>
  <si>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</si>
  <si>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</si>
  <si>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</si>
  <si>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</si>
  <si>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</si>
  <si>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</si>
  <si>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</si>
  <si>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</si>
  <si>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</si>
  <si>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</si>
  <si>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</si>
  <si>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</si>
  <si>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</si>
  <si>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</si>
  <si>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</si>
  <si>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</si>
  <si>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</si>
  <si>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</si>
  <si>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</si>
  <si>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</si>
  <si>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</si>
  <si>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</si>
  <si>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</si>
  <si>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</si>
  <si>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</si>
  <si>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</si>
  <si>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</si>
  <si>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</si>
  <si>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</si>
  <si>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</si>
  <si>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</si>
  <si>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</si>
  <si>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</si>
  <si>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</si>
  <si>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</si>
  <si>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</si>
  <si>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</si>
  <si>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</si>
  <si>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</si>
  <si>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</si>
  <si>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</si>
  <si>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</si>
  <si>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</si>
  <si>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</si>
  <si>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</si>
  <si>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</si>
  <si>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</si>
  <si>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</si>
  <si>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</si>
  <si>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</si>
  <si>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</si>
  <si>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</si>
  <si>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</si>
  <si>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</si>
  <si>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</si>
  <si>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</si>
  <si>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</si>
  <si>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</si>
  <si>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</si>
  <si>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</si>
  <si>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</si>
  <si>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</si>
  <si>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</si>
  <si>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</si>
  <si>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</si>
  <si>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</si>
  <si>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</si>
  <si>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</si>
  <si>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</si>
  <si>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</si>
  <si>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</si>
  <si>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</si>
  <si>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</si>
  <si>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</si>
  <si>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</si>
  <si>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</si>
  <si>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</si>
  <si>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</si>
  <si>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</si>
  <si>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</si>
  <si>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</si>
  <si>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</si>
  <si>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</si>
  <si>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</si>
  <si>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</si>
  <si>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</si>
  <si>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</si>
  <si>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</si>
  <si>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</si>
  <si>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</si>
  <si>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</si>
  <si>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</si>
  <si>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</si>
  <si>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</si>
  <si>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</si>
  <si>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</si>
  <si>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</si>
  <si>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</si>
  <si>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</si>
  <si>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</si>
  <si>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</si>
  <si>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</si>
  <si>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</si>
  <si>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</si>
  <si>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</si>
  <si>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</si>
  <si>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</si>
  <si>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</si>
  <si>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</si>
  <si>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</si>
  <si>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</si>
  <si>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</si>
  <si>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</si>
  <si>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</si>
  <si>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</si>
  <si>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</si>
  <si>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</si>
  <si>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</si>
  <si>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</si>
  <si>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</si>
  <si>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</si>
  <si>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</si>
  <si>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</si>
  <si>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</si>
  <si>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</si>
  <si>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</si>
  <si>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</si>
  <si>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</si>
  <si>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</si>
  <si>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</si>
  <si>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</si>
  <si>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</si>
  <si>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</si>
  <si>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</si>
  <si>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</si>
  <si>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</si>
  <si>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</si>
  <si>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</si>
  <si>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</si>
  <si>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</si>
  <si>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</si>
  <si>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</si>
  <si>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</si>
  <si>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</si>
  <si>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</si>
  <si>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</si>
  <si>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</si>
  <si>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</si>
  <si>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</si>
  <si>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</si>
  <si>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</si>
  <si>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</si>
  <si>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</si>
  <si>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</si>
  <si>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</si>
  <si>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</si>
  <si>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</si>
  <si>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</si>
  <si>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</si>
  <si>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</si>
  <si>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</si>
  <si>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</si>
  <si>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</si>
  <si>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</si>
  <si>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</si>
  <si>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</si>
  <si>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</si>
  <si>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</si>
  <si>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</si>
  <si>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</si>
  <si>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</si>
  <si>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</si>
  <si>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</si>
  <si>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</si>
  <si>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</si>
  <si>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</si>
  <si>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</si>
  <si>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</si>
  <si>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</si>
  <si>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</si>
  <si>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</si>
  <si>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</si>
  <si>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</si>
  <si>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</si>
  <si>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</si>
  <si>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</si>
  <si>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</si>
  <si>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</si>
  <si>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</si>
  <si>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</si>
  <si>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</si>
  <si>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</si>
  <si>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</si>
  <si>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</si>
  <si>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</si>
  <si>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</si>
  <si>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</si>
  <si>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</si>
  <si>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</si>
  <si>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</si>
  <si>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</si>
  <si>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</si>
  <si>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</si>
  <si>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</si>
  <si>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</si>
  <si>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</si>
  <si>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</si>
  <si>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</si>
  <si>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</si>
  <si>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</si>
  <si>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</si>
  <si>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</si>
  <si>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</si>
  <si>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</si>
  <si>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</si>
  <si>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</si>
  <si>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</si>
  <si>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</si>
  <si>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</si>
  <si>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</si>
  <si>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</si>
  <si>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</si>
  <si>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</si>
  <si>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</si>
  <si>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</si>
  <si>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</si>
  <si>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</si>
  <si>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</si>
  <si>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</si>
  <si>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</si>
  <si>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</si>
  <si>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</si>
  <si>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</si>
  <si>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</si>
  <si>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</si>
  <si>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</si>
  <si>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</si>
  <si>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</si>
  <si>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</si>
  <si>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</si>
  <si>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</si>
  <si>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</si>
  <si>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</si>
  <si>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</si>
  <si>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</si>
  <si>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</si>
  <si>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</si>
  <si>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</si>
  <si>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</si>
  <si>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</si>
  <si>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</si>
  <si>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</si>
  <si>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</si>
  <si>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</si>
  <si>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</si>
  <si>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</si>
  <si>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</si>
  <si>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</si>
  <si>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</si>
  <si>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</si>
  <si>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</si>
  <si>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</si>
  <si>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</si>
  <si>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</si>
  <si>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</si>
  <si>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</si>
  <si>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</si>
  <si>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</si>
  <si>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</si>
  <si>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</si>
  <si>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</si>
  <si>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</si>
  <si>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</si>
  <si>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</si>
  <si>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</si>
  <si>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</si>
  <si>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</si>
  <si>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</si>
  <si>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</si>
  <si>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</si>
  <si>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</si>
  <si>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</si>
  <si>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</si>
  <si>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</si>
  <si>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</si>
  <si>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</si>
  <si>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</si>
  <si>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</si>
  <si>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</si>
  <si>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</si>
  <si>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</si>
  <si>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</si>
  <si>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</si>
  <si>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</si>
  <si>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</si>
  <si>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</si>
  <si>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</si>
  <si>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</si>
  <si>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</si>
  <si>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</si>
  <si>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</si>
  <si>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</si>
  <si>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</si>
  <si>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</si>
  <si>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</si>
  <si>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</si>
  <si>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</si>
  <si>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</si>
  <si>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</si>
  <si>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</si>
  <si>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</si>
  <si>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</si>
  <si>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</si>
  <si>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</si>
  <si>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</si>
  <si>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</si>
  <si>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</si>
  <si>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</si>
  <si>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</si>
  <si>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</si>
  <si>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</si>
  <si>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</si>
  <si>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</si>
  <si>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</si>
  <si>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</si>
  <si>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</si>
  <si>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</si>
  <si>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</si>
  <si>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</si>
  <si>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</si>
  <si>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</si>
  <si>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</si>
  <si>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</si>
  <si>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</si>
  <si>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</si>
  <si>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</si>
  <si>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</si>
  <si>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</si>
  <si>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</si>
  <si>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</si>
  <si>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</si>
  <si>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</si>
  <si>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</si>
  <si>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</si>
  <si>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</si>
  <si>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</si>
  <si>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</si>
  <si>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</si>
  <si>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</si>
  <si>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</si>
  <si>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</si>
  <si>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</si>
  <si>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</si>
  <si>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</si>
  <si>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</si>
  <si>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</si>
  <si>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</si>
  <si>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</si>
  <si>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</si>
  <si>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</si>
  <si>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</si>
  <si>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</si>
  <si>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</si>
  <si>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</si>
  <si>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</si>
  <si>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</si>
  <si>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</si>
  <si>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</si>
  <si>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</si>
  <si>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</si>
  <si>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</si>
  <si>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</si>
  <si>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</si>
  <si>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</si>
  <si>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</si>
  <si>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</si>
  <si>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</si>
  <si>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</si>
  <si>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</si>
  <si>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</si>
  <si>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</si>
  <si>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</si>
  <si>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</si>
  <si>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</si>
  <si>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</si>
  <si>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</si>
  <si>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</si>
  <si>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</si>
  <si>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</si>
  <si>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</si>
  <si>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</si>
  <si>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</si>
  <si>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</si>
  <si>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</si>
  <si>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</si>
  <si>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</si>
  <si>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</si>
  <si>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</si>
  <si>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</si>
  <si>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</si>
  <si>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</si>
  <si>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</si>
  <si>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</si>
  <si>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</si>
  <si>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</si>
  <si>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</si>
  <si>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</si>
  <si>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</si>
  <si>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</si>
  <si>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</si>
  <si>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</si>
  <si>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</si>
  <si>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</si>
  <si>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</si>
  <si>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</si>
  <si>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</si>
  <si>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</si>
  <si>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</si>
  <si>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</si>
  <si>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</si>
  <si>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</si>
  <si>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</si>
  <si>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</si>
  <si>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</si>
  <si>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</si>
  <si>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</si>
  <si>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</si>
  <si>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</si>
  <si>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</si>
  <si>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</si>
  <si>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</si>
  <si>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</si>
  <si>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</si>
  <si>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</si>
  <si>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</si>
  <si>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</si>
  <si>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</si>
  <si>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</si>
  <si>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</si>
  <si>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</si>
  <si>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</si>
  <si>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</si>
  <si>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</si>
  <si>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</si>
  <si>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</si>
  <si>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</si>
  <si>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</si>
  <si>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</si>
  <si>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</si>
  <si>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</si>
  <si>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</si>
  <si>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</si>
  <si>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</si>
  <si>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</si>
  <si>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</si>
  <si>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</si>
  <si>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</si>
  <si>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</si>
  <si>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</si>
  <si>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</si>
  <si>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</si>
  <si>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</si>
  <si>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</si>
  <si>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</si>
  <si>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</si>
  <si>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</si>
  <si>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</si>
  <si>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</si>
  <si>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</si>
  <si>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</si>
  <si>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</si>
  <si>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</si>
  <si>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</si>
  <si>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</si>
  <si>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</si>
  <si>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</si>
  <si>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</si>
  <si>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</si>
  <si>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</si>
  <si>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</si>
  <si>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</si>
  <si>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</si>
  <si>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</si>
  <si>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</si>
  <si>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</si>
  <si>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</si>
  <si>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</si>
  <si>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</si>
  <si>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</si>
  <si>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</si>
  <si>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</si>
  <si>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</si>
  <si>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</si>
  <si>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</si>
  <si>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</si>
  <si>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</si>
  <si>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</si>
  <si>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</si>
  <si>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</si>
  <si>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</si>
  <si>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</si>
  <si>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</si>
  <si>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</si>
  <si>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</si>
  <si>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</si>
  <si>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</si>
  <si>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</si>
  <si>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</si>
  <si>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</si>
  <si>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</si>
  <si>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</si>
  <si>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</si>
  <si>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</si>
  <si>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</si>
  <si>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</si>
  <si>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</si>
  <si>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</si>
  <si>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</si>
  <si>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</si>
  <si>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</si>
  <si>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</si>
  <si>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</si>
  <si>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</si>
  <si>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</si>
  <si>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</si>
  <si>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</si>
  <si>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</si>
  <si>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</si>
  <si>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</si>
  <si>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</si>
  <si>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</si>
  <si>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</si>
  <si>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</si>
  <si>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</si>
  <si>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</si>
  <si>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</si>
  <si>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</si>
  <si>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</si>
  <si>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</si>
  <si>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</si>
  <si>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</si>
  <si>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</si>
  <si>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</si>
  <si>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</si>
  <si>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</si>
  <si>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</si>
  <si>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</si>
  <si>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</si>
  <si>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</si>
  <si>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</si>
  <si>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</si>
  <si>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</si>
  <si>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</si>
  <si>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</si>
  <si>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</si>
  <si>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</si>
  <si>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</si>
  <si>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</si>
  <si>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</si>
  <si>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</si>
  <si>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</si>
  <si>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</si>
  <si>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</si>
  <si>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</si>
  <si>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</si>
  <si>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</si>
  <si>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</si>
  <si>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</si>
  <si>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</si>
  <si>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</si>
  <si>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</si>
  <si>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</si>
  <si>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</si>
  <si>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</si>
  <si>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</si>
  <si>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</si>
  <si>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</si>
  <si>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</si>
  <si>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</si>
  <si>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</si>
  <si>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</si>
  <si>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</si>
  <si>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</si>
  <si>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</si>
  <si>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</si>
  <si>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</si>
  <si>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</si>
  <si>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</si>
  <si>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</si>
  <si>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</si>
  <si>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</si>
  <si>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</si>
  <si>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</si>
  <si>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</si>
  <si>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</si>
  <si>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</si>
  <si>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</si>
  <si>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</si>
  <si>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</si>
  <si>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</si>
  <si>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</si>
  <si>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</si>
  <si>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</si>
  <si>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</si>
  <si>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</si>
  <si>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</si>
  <si>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</si>
  <si>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</si>
  <si>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</si>
  <si>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</si>
  <si>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</si>
  <si>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</si>
  <si>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</si>
  <si>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</si>
  <si>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</si>
  <si>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</si>
  <si>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</si>
  <si>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</si>
  <si>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</si>
  <si>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</si>
  <si>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</si>
  <si>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</si>
  <si>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</si>
  <si>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</si>
  <si>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</si>
  <si>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</si>
  <si>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</si>
  <si>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</si>
  <si>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</si>
  <si>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</si>
  <si>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</si>
  <si>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</si>
  <si>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</si>
  <si>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</si>
  <si>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</si>
  <si>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</si>
  <si>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</si>
  <si>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</si>
  <si>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</si>
  <si>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</si>
  <si>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</si>
  <si>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</si>
  <si>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</si>
  <si>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</si>
  <si>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</si>
  <si>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</si>
  <si>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</si>
  <si>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</si>
  <si>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</si>
  <si>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</si>
  <si>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</si>
  <si>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</si>
  <si>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</si>
  <si>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</si>
  <si>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</si>
  <si>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</si>
  <si>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</si>
  <si>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</si>
  <si>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</si>
  <si>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</si>
  <si>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</si>
  <si>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</si>
  <si>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</si>
  <si>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</si>
  <si>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</si>
  <si>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</si>
  <si>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</si>
  <si>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</si>
  <si>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</si>
  <si>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</si>
  <si>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</si>
  <si>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</si>
  <si>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</si>
  <si>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</si>
  <si>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</si>
  <si>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</si>
  <si>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</si>
  <si>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</si>
  <si>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</si>
  <si>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</si>
  <si>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</si>
  <si>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</si>
  <si>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</si>
  <si>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</si>
  <si>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</si>
  <si>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</si>
  <si>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</si>
  <si>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</si>
  <si>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</si>
  <si>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</si>
  <si>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</si>
  <si>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</si>
  <si>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</si>
  <si>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</si>
  <si>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</si>
  <si>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</si>
  <si>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</si>
  <si>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</si>
  <si>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</si>
  <si>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</si>
  <si>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</si>
  <si>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</si>
  <si>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</si>
  <si>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</si>
  <si>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</si>
  <si>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</si>
  <si>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</si>
  <si>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</si>
  <si>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</si>
  <si>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</si>
  <si>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</si>
  <si>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</si>
  <si>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</si>
  <si>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</si>
  <si>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</si>
  <si>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</si>
  <si>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</si>
  <si>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</si>
  <si>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</si>
  <si>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</si>
  <si>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</si>
  <si>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</si>
  <si>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</si>
  <si>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</si>
  <si>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</si>
  <si>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</si>
  <si>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</si>
  <si>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</si>
  <si>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</si>
  <si>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</si>
  <si>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</si>
  <si>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</si>
  <si>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</si>
  <si>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</si>
  <si>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</si>
  <si>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</si>
  <si>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</si>
  <si>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</si>
  <si>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</si>
  <si>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</si>
  <si>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</si>
  <si>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</si>
  <si>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</si>
  <si>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</si>
  <si>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</si>
  <si>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</si>
  <si>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</si>
  <si>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</si>
  <si>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</si>
  <si>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</si>
  <si>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</si>
  <si>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</si>
  <si>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</si>
  <si>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</si>
  <si>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</si>
  <si>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</si>
  <si>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</si>
  <si>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</si>
  <si>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</si>
  <si>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</si>
  <si>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</si>
  <si>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</si>
  <si>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</si>
  <si>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</si>
  <si>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</si>
  <si>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</si>
  <si>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</si>
  <si>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</si>
  <si>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</si>
  <si>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</si>
  <si>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</si>
  <si>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</si>
  <si>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</si>
  <si>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</si>
  <si>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</si>
  <si>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</si>
  <si>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</si>
  <si>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</si>
  <si>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</si>
  <si>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</si>
  <si>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</si>
  <si>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</si>
  <si>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</si>
  <si>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</si>
  <si>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</si>
  <si>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</si>
  <si>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</si>
  <si>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</si>
  <si>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</si>
  <si>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</si>
  <si>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</si>
  <si>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</si>
  <si>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</si>
  <si>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</si>
  <si>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</si>
  <si>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</si>
  <si>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</si>
  <si>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</si>
  <si>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</si>
  <si>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</si>
  <si>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</si>
  <si>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</si>
  <si>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</si>
  <si>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</si>
  <si>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</si>
  <si>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</si>
  <si>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</si>
  <si>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</si>
  <si>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</si>
  <si>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</si>
  <si>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</si>
  <si>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</si>
  <si>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</si>
  <si>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</si>
  <si>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</si>
  <si>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</si>
  <si>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</si>
  <si>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</si>
  <si>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</si>
  <si>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</si>
  <si>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</si>
  <si>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</si>
  <si>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</si>
  <si>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</si>
  <si>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</si>
  <si>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</si>
  <si>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</si>
  <si>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</si>
  <si>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</si>
  <si>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</si>
  <si>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</si>
  <si>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</si>
  <si>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</si>
  <si>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</si>
  <si>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</si>
  <si>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</si>
  <si>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</si>
  <si>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</si>
  <si>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</si>
  <si>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</si>
  <si>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</si>
  <si>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</si>
  <si>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</si>
  <si>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</si>
  <si>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</si>
  <si>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</si>
  <si>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</si>
  <si>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</si>
  <si>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</si>
  <si>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</si>
  <si>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</si>
  <si>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</si>
  <si>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</si>
  <si>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</si>
  <si>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</si>
  <si>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</si>
  <si>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</si>
  <si>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</si>
  <si>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</si>
  <si>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</si>
  <si>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</si>
  <si>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</si>
  <si>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</si>
  <si>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</si>
  <si>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</si>
  <si>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</si>
  <si>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</si>
  <si>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</si>
  <si>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</si>
  <si>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</si>
  <si>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</si>
  <si>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</si>
  <si>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</si>
  <si>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</si>
  <si>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</si>
  <si>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</si>
  <si>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</si>
  <si>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</si>
  <si>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</si>
  <si>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</si>
  <si>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</si>
  <si>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</si>
  <si>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</si>
  <si>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</si>
  <si>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</si>
  <si>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</si>
  <si>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</si>
  <si>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</si>
  <si>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</si>
  <si>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</si>
  <si>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</si>
  <si>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</si>
  <si>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</si>
  <si>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</si>
  <si>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</si>
  <si>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</si>
  <si>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</si>
  <si>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</si>
  <si>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</si>
  <si>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</si>
  <si>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</si>
  <si>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</si>
  <si>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</si>
  <si>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</si>
  <si>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</si>
  <si>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</si>
  <si>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</si>
  <si>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</si>
  <si>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</si>
  <si>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</si>
  <si>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</si>
  <si>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</si>
  <si>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</si>
  <si>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</si>
  <si>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</si>
  <si>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</si>
  <si>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</si>
  <si>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</si>
  <si>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</si>
  <si>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</si>
  <si>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</si>
  <si>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</si>
  <si>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</si>
  <si>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</si>
  <si>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</si>
  <si>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</si>
  <si>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</si>
  <si>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</si>
  <si>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</si>
  <si>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</si>
  <si>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</si>
  <si>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</si>
  <si>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</si>
  <si>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</si>
  <si>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</si>
  <si>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</si>
  <si>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</si>
  <si>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</si>
  <si>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</si>
  <si>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</si>
  <si>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</si>
  <si>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</si>
  <si>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</si>
  <si>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</si>
  <si>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</si>
  <si>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</si>
  <si>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</si>
  <si>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</si>
  <si>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</si>
  <si>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</si>
  <si>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</si>
  <si>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</si>
  <si>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</si>
  <si>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</si>
  <si>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</si>
  <si>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</si>
  <si>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</si>
  <si>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</si>
  <si>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</si>
  <si>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</si>
  <si>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</si>
  <si>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</si>
  <si>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</si>
  <si>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</si>
  <si>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</si>
  <si>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</si>
  <si>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</si>
  <si>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</si>
  <si>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</si>
  <si>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</si>
  <si>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</si>
  <si>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</si>
  <si>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</si>
  <si>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</si>
  <si>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</si>
  <si>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</si>
  <si>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</si>
  <si>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</si>
  <si>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</si>
  <si>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</si>
  <si>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</si>
  <si>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</si>
  <si>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</si>
  <si>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</si>
  <si>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</si>
  <si>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</si>
  <si>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</si>
  <si>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</si>
  <si>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</si>
  <si>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</si>
  <si>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</si>
  <si>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</si>
  <si>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</si>
  <si>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</si>
  <si>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</si>
  <si>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</si>
  <si>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</si>
  <si>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</si>
  <si>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</si>
  <si>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</si>
  <si>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</si>
  <si>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</si>
  <si>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</si>
  <si>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</si>
  <si>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</si>
  <si>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</si>
  <si>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</si>
  <si>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</si>
  <si>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</si>
  <si>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</si>
  <si>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</si>
  <si>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</si>
  <si>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</si>
  <si>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</si>
  <si>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</si>
  <si>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</si>
  <si>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</si>
  <si>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</si>
  <si>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</si>
  <si>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</si>
  <si>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</si>
  <si>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</si>
  <si>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</si>
  <si>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</si>
  <si>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</si>
  <si>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</si>
  <si>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</si>
  <si>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</si>
  <si>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</si>
  <si>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</si>
  <si>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</si>
  <si>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</si>
  <si>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</si>
  <si>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</si>
  <si>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</si>
  <si>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</si>
  <si>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</si>
  <si>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</si>
  <si>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</si>
  <si>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</si>
  <si>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</si>
  <si>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</si>
  <si>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</si>
  <si>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</si>
  <si>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</si>
  <si>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</si>
  <si>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</si>
  <si>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</si>
  <si>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</si>
  <si>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</si>
  <si>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</si>
  <si>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</si>
  <si>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</si>
  <si>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</si>
  <si>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</si>
  <si>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</si>
  <si>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</si>
  <si>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</si>
  <si>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</si>
  <si>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</si>
  <si>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</si>
  <si>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</si>
  <si>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</si>
  <si>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</si>
  <si>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</si>
  <si>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</si>
  <si>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</si>
  <si>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</si>
  <si>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</si>
  <si>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</si>
  <si>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</si>
  <si>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</si>
  <si>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</si>
  <si>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</si>
  <si>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</si>
  <si>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</si>
  <si>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</si>
  <si>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</si>
  <si>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</si>
  <si>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</si>
  <si>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</si>
  <si>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</si>
  <si>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</si>
  <si>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</si>
  <si>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</si>
  <si>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</si>
  <si>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</si>
  <si>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</si>
  <si>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</si>
  <si>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</si>
  <si>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</si>
  <si>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</si>
  <si>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</si>
  <si>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</si>
  <si>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</si>
  <si>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</si>
  <si>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</si>
  <si>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</si>
  <si>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</si>
  <si>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</si>
  <si>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</si>
  <si>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</si>
  <si>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</si>
  <si>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</si>
  <si>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</si>
  <si>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</si>
  <si>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</si>
  <si>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</si>
  <si>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</si>
  <si>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</si>
  <si>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</si>
  <si>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</si>
  <si>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</si>
  <si>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</si>
  <si>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</si>
  <si>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</si>
  <si>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</si>
  <si>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</si>
  <si>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</si>
  <si>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</si>
  <si>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</si>
  <si>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</si>
  <si>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</si>
  <si>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</si>
  <si>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</si>
  <si>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</si>
  <si>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</si>
  <si>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</si>
  <si>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</si>
  <si>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</si>
  <si>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</si>
  <si>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</si>
  <si>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</si>
  <si>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</si>
  <si>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</si>
  <si>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</si>
  <si>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</si>
  <si>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</si>
  <si>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</si>
  <si>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</si>
  <si>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</si>
  <si>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</si>
  <si>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</si>
  <si>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</si>
  <si>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</si>
  <si>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</si>
  <si>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</si>
  <si>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</si>
  <si>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</si>
  <si>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</si>
  <si>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</si>
  <si>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</si>
  <si>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</si>
  <si>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</si>
  <si>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</si>
  <si>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</si>
  <si>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</si>
  <si>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</si>
  <si>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</si>
  <si>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</si>
  <si>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</si>
  <si>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</si>
  <si>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</si>
  <si>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</si>
  <si>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</si>
  <si>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</si>
  <si>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</si>
  <si>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</si>
  <si>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</si>
  <si>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</si>
  <si>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</si>
  <si>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</si>
  <si>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</si>
  <si>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</si>
  <si>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</si>
  <si>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</si>
  <si>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</si>
  <si>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</si>
  <si>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</si>
  <si>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</si>
  <si>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</si>
  <si>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</si>
  <si>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</si>
  <si>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</si>
  <si>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</si>
  <si>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</si>
  <si>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</si>
  <si>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</si>
  <si>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</si>
  <si>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</si>
  <si>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</si>
  <si>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</si>
  <si>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</si>
  <si>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</si>
  <si>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</si>
  <si>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</si>
  <si>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</si>
  <si>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</si>
  <si>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</si>
  <si>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</si>
  <si>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</si>
  <si>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</si>
  <si>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</si>
  <si>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</si>
  <si>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</si>
  <si>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</si>
  <si>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</si>
  <si>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</si>
  <si>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</si>
  <si>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</si>
  <si>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</si>
  <si>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</si>
  <si>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</si>
  <si>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</si>
  <si>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</si>
  <si>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</si>
  <si>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</si>
  <si>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</si>
  <si>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</si>
  <si>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</si>
  <si>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</si>
  <si>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</si>
  <si>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</si>
  <si>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</si>
  <si>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</si>
  <si>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</si>
  <si>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</si>
  <si>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</si>
  <si>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</si>
  <si>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</si>
  <si>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</si>
  <si>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</si>
  <si>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</si>
  <si>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</si>
  <si>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</si>
  <si>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</si>
  <si>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</si>
  <si>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</si>
  <si>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</si>
  <si>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</si>
  <si>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</si>
  <si>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</si>
  <si>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</si>
  <si>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</si>
  <si>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</si>
  <si>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</si>
  <si>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</si>
  <si>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</si>
  <si>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</si>
  <si>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</si>
  <si>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</si>
  <si>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</si>
  <si>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</si>
  <si>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</si>
  <si>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</si>
  <si>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</si>
  <si>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</si>
  <si>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</si>
  <si>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</si>
  <si>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</si>
  <si>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</si>
  <si>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</si>
  <si>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</si>
  <si>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</si>
  <si>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</si>
  <si>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</si>
  <si>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</si>
  <si>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</si>
  <si>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</si>
  <si>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</si>
  <si>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</si>
  <si>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</si>
  <si>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</si>
  <si>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</si>
  <si>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</si>
  <si>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</si>
  <si>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</si>
  <si>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</si>
  <si>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</si>
  <si>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</si>
  <si>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</si>
  <si>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</si>
  <si>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</si>
  <si>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</si>
  <si>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</si>
  <si>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</si>
  <si>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</si>
  <si>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</si>
  <si>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</si>
  <si>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</si>
  <si>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</si>
  <si>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</si>
  <si>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</si>
  <si>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</si>
  <si>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</si>
  <si>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</si>
  <si>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</si>
  <si>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</si>
  <si>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</si>
  <si>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</si>
  <si>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</si>
  <si>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</si>
  <si>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</si>
  <si>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</si>
  <si>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</si>
  <si>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</si>
  <si>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</si>
  <si>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</si>
  <si>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</si>
  <si>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</si>
  <si>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</si>
  <si>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</si>
  <si>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</si>
  <si>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</si>
  <si>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</si>
  <si>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</si>
  <si>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</si>
  <si>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</si>
  <si>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</si>
  <si>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</si>
  <si>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</si>
  <si>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</si>
  <si>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</si>
  <si>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</si>
  <si>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</si>
  <si>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</si>
  <si>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</si>
  <si>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</si>
  <si>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</si>
  <si>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</si>
  <si>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</si>
  <si>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</si>
  <si>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</si>
  <si>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</si>
  <si>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</si>
  <si>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</si>
  <si>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</si>
  <si>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</si>
  <si>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</si>
  <si>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</si>
  <si>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</si>
  <si>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</si>
  <si>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</si>
  <si>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</si>
  <si>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</si>
  <si>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</si>
  <si>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</si>
  <si>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</si>
  <si>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</si>
  <si>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</si>
  <si>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</si>
  <si>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</si>
  <si>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</si>
  <si>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</si>
  <si>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</si>
  <si>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</si>
  <si>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</si>
  <si>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</si>
  <si>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</si>
  <si>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</si>
  <si>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</si>
  <si>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</si>
  <si>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</si>
  <si>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</si>
  <si>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</si>
  <si>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</si>
  <si>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</si>
  <si>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</si>
  <si>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</si>
  <si>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</si>
  <si>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</si>
  <si>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</si>
  <si>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</si>
  <si>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</si>
  <si>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</si>
  <si>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</si>
  <si>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</si>
  <si>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</si>
  <si>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</si>
  <si>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</si>
  <si>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</si>
  <si>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</si>
  <si>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</si>
  <si>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</si>
  <si>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</si>
  <si>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</si>
  <si>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</si>
  <si>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</si>
  <si>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</si>
  <si>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</si>
  <si>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</si>
  <si>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</si>
  <si>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</si>
  <si>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</si>
  <si>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</si>
  <si>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</si>
  <si>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</si>
  <si>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</si>
  <si>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</si>
  <si>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</si>
  <si>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</si>
  <si>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</si>
  <si>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</si>
  <si>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</si>
  <si>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</si>
  <si>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</si>
  <si>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</si>
  <si>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</si>
  <si>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</si>
  <si>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</si>
  <si>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</si>
  <si>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</si>
  <si>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</si>
  <si>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</si>
  <si>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</si>
  <si>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</si>
  <si>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</si>
  <si>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</si>
  <si>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</si>
  <si>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</si>
  <si>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</si>
  <si>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</si>
  <si>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</si>
  <si>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</si>
  <si>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</si>
  <si>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</si>
  <si>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</si>
  <si>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</si>
  <si>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</si>
  <si>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</si>
  <si>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</si>
  <si>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</si>
  <si>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</si>
  <si>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</si>
  <si>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</si>
  <si>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</si>
  <si>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</si>
  <si>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</si>
  <si>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</si>
  <si>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</si>
  <si>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</si>
  <si>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</si>
  <si>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</si>
  <si>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</si>
  <si>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</si>
  <si>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</si>
  <si>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</si>
  <si>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</si>
  <si>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</si>
  <si>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</si>
  <si>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</si>
  <si>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</si>
  <si>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</si>
  <si>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</si>
  <si>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</si>
  <si>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</si>
  <si>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</si>
  <si>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</si>
  <si>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</si>
  <si>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</si>
  <si>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</si>
  <si>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</si>
  <si>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</si>
  <si>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</si>
  <si>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</si>
  <si>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</si>
  <si>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</si>
  <si>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</si>
  <si>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</si>
  <si>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</si>
  <si>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</si>
  <si>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</si>
  <si>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</si>
  <si>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</si>
  <si>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</si>
  <si>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</si>
  <si>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</si>
  <si>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</si>
  <si>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</si>
  <si>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</si>
  <si>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</si>
  <si>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</si>
  <si>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</si>
  <si>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</si>
  <si>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</si>
  <si>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</si>
  <si>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</si>
  <si>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</si>
  <si>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</si>
  <si>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</si>
  <si>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</si>
  <si>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</si>
  <si>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</si>
  <si>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</si>
  <si>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</si>
  <si>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</si>
  <si>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</si>
  <si>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</si>
  <si>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</si>
  <si>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</si>
  <si>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</si>
  <si>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</si>
  <si>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</si>
  <si>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</si>
  <si>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</si>
  <si>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</si>
  <si>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</si>
  <si>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</si>
  <si>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</si>
  <si>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</si>
  <si>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</si>
  <si>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</si>
  <si>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</si>
  <si>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</si>
  <si>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</si>
  <si>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</si>
  <si>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</si>
  <si>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</si>
  <si>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</si>
  <si>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</si>
  <si>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</si>
  <si>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</si>
  <si>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</si>
  <si>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</si>
  <si>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</si>
  <si>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</si>
  <si>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</si>
  <si>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</si>
  <si>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</si>
  <si>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</si>
  <si>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</si>
  <si>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</si>
  <si>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</si>
  <si>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</si>
  <si>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</si>
  <si>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</si>
  <si>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</si>
  <si>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</si>
  <si>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</si>
  <si>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</si>
  <si>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</si>
  <si>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</si>
  <si>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</si>
  <si>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</si>
  <si>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</si>
  <si>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</si>
  <si>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</si>
  <si>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</si>
  <si>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</si>
  <si>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</si>
  <si>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</si>
  <si>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</si>
  <si>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</si>
  <si>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</si>
  <si>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</si>
  <si>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</si>
  <si>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</si>
  <si>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</si>
  <si>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</si>
  <si>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</si>
  <si>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</si>
  <si>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</si>
  <si>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</si>
  <si>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</si>
  <si>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</si>
  <si>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</si>
  <si>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</si>
  <si>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</si>
  <si>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</si>
  <si>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</si>
  <si>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</si>
  <si>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</si>
  <si>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</si>
  <si>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</si>
  <si>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</si>
  <si>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</si>
  <si>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</si>
  <si>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</si>
  <si>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</si>
  <si>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</si>
  <si>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</si>
  <si>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</si>
  <si>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</si>
  <si>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</si>
  <si>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</si>
  <si>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</si>
  <si>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</si>
  <si>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</si>
  <si>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</si>
  <si>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</si>
  <si>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</si>
  <si>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</si>
  <si>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</si>
  <si>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</si>
  <si>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</si>
  <si>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</si>
  <si>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</si>
  <si>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</si>
  <si>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</si>
  <si>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</si>
  <si>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</si>
  <si>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</si>
  <si>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</si>
  <si>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</si>
  <si>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</si>
  <si>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</si>
  <si>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</si>
  <si>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</si>
  <si>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</si>
  <si>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</si>
  <si>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</si>
  <si>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</si>
  <si>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</si>
  <si>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</si>
  <si>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</si>
  <si>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</si>
  <si>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</si>
  <si>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</si>
  <si>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</si>
  <si>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</si>
  <si>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</si>
  <si>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</si>
  <si>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</si>
  <si>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</si>
  <si>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</si>
  <si>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</si>
  <si>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</si>
  <si>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</si>
  <si>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</si>
  <si>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</si>
  <si>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</si>
  <si>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</si>
  <si>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</si>
  <si>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</si>
  <si>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</si>
  <si>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</si>
  <si>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</si>
  <si>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</si>
  <si>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</si>
  <si>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</si>
  <si>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</si>
  <si>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</si>
  <si>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</si>
  <si>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</si>
  <si>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</si>
  <si>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</si>
  <si>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</si>
  <si>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</si>
  <si>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</si>
  <si>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</si>
  <si>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</si>
  <si>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</si>
  <si>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</si>
  <si>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</si>
  <si>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</si>
  <si>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</si>
  <si>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</si>
  <si>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</si>
  <si>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</si>
  <si>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</si>
  <si>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</si>
  <si>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</si>
  <si>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</si>
  <si>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</si>
  <si>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</si>
  <si>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</si>
  <si>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</si>
  <si>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</si>
  <si>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</si>
  <si>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</si>
  <si>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</si>
  <si>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</si>
  <si>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</si>
  <si>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</si>
  <si>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</si>
  <si>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</si>
  <si>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</si>
  <si>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</si>
  <si>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</si>
  <si>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</si>
  <si>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</si>
  <si>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</si>
  <si>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</si>
  <si>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</si>
  <si>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</si>
  <si>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</si>
  <si>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</si>
  <si>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</si>
  <si>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</si>
  <si>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</si>
  <si>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</si>
  <si>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</si>
  <si>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</si>
  <si>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</si>
  <si>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</si>
  <si>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</si>
  <si>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</si>
  <si>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</si>
  <si>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</si>
  <si>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</si>
  <si>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</si>
  <si>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</si>
  <si>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</si>
  <si>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</si>
  <si>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</si>
  <si>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</si>
  <si>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</si>
  <si>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</si>
  <si>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</si>
  <si>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</si>
  <si>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</si>
  <si>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</si>
  <si>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</si>
  <si>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</si>
  <si>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</si>
  <si>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</si>
  <si>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</si>
  <si>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</si>
  <si>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</si>
  <si>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</si>
  <si>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</si>
  <si>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</si>
  <si>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</si>
  <si>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</si>
  <si>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</si>
  <si>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</si>
  <si>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</si>
  <si>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</si>
  <si>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</si>
  <si>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</si>
  <si>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</si>
  <si>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</si>
  <si>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</si>
  <si>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</si>
  <si>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</si>
  <si>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</si>
  <si>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</si>
  <si>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</si>
  <si>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</si>
  <si>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</si>
  <si>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</si>
  <si>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</si>
  <si>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</si>
  <si>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</si>
  <si>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</si>
  <si>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</si>
  <si>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</si>
  <si>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</si>
  <si>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</si>
  <si>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</si>
  <si>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</si>
  <si>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</si>
  <si>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</si>
  <si>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</si>
  <si>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</si>
  <si>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</si>
  <si>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</si>
  <si>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</si>
  <si>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</si>
  <si>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</si>
  <si>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</si>
  <si>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</si>
  <si>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</si>
  <si>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</si>
  <si>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</si>
  <si>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</si>
  <si>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</si>
  <si>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</si>
  <si>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</si>
  <si>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</si>
  <si>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</si>
  <si>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</si>
  <si>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</si>
  <si>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</si>
  <si>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</si>
  <si>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</si>
  <si>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</si>
  <si>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</si>
  <si>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</si>
  <si>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</si>
  <si>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</si>
  <si>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</si>
  <si>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</si>
  <si>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</si>
  <si>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</si>
  <si>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</si>
  <si>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</si>
  <si>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</si>
  <si>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</si>
  <si>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</si>
  <si>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</si>
  <si>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</si>
  <si>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</si>
  <si>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</si>
  <si>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</si>
  <si>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</si>
  <si>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</si>
  <si>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</si>
  <si>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</si>
  <si>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</si>
  <si>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</si>
  <si>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</si>
  <si>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</si>
  <si>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</si>
  <si>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</si>
  <si>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</si>
  <si>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</si>
  <si>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</si>
  <si>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</si>
  <si>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</si>
  <si>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</si>
  <si>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</si>
  <si>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</si>
  <si>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</si>
  <si>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</si>
  <si>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</si>
  <si>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</si>
  <si>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</si>
  <si>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</si>
  <si>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</si>
  <si>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</si>
  <si>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</si>
  <si>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</si>
  <si>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</si>
  <si>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</si>
  <si>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</si>
  <si>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</si>
  <si>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</si>
  <si>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</si>
  <si>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</si>
  <si>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</si>
  <si>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</si>
  <si>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</si>
  <si>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</si>
  <si>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</si>
  <si>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</si>
  <si>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</si>
  <si>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</si>
  <si>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</si>
  <si>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</si>
  <si>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</si>
  <si>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</si>
  <si>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</si>
  <si>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</si>
  <si>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</si>
  <si>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</si>
  <si>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</si>
  <si>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</si>
  <si>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</si>
  <si>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</si>
  <si>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</si>
  <si>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</si>
  <si>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</si>
  <si>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</si>
  <si>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</si>
  <si>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</si>
  <si>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</si>
  <si>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</si>
  <si>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</si>
  <si>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</si>
  <si>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</si>
  <si>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</si>
  <si>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</si>
  <si>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</si>
  <si>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</si>
  <si>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</si>
  <si>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</si>
  <si>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</si>
  <si>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</si>
  <si>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</si>
  <si>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</si>
  <si>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</si>
  <si>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</si>
  <si>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</si>
  <si>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</si>
  <si>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</si>
  <si>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</si>
  <si>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</si>
  <si>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</si>
  <si>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</si>
  <si>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</si>
  <si>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</si>
  <si>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</si>
  <si>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</si>
  <si>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</si>
  <si>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</si>
  <si>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</si>
  <si>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</si>
  <si>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</si>
  <si>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</si>
  <si>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</si>
  <si>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</si>
  <si>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</si>
  <si>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</si>
  <si>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</si>
  <si>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</si>
  <si>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</si>
  <si>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</si>
  <si>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</si>
  <si>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</si>
  <si>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</si>
  <si>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</si>
  <si>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</si>
  <si>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</si>
  <si>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</si>
  <si>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</si>
  <si>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</si>
  <si>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</si>
  <si>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</si>
  <si>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</si>
  <si>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</si>
  <si>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</si>
  <si>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</si>
  <si>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</si>
  <si>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</si>
  <si>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</si>
  <si>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</si>
  <si>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</si>
  <si>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</si>
  <si>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</si>
  <si>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</si>
  <si>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</si>
  <si>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</si>
  <si>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</si>
  <si>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</si>
  <si>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</si>
  <si>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</si>
  <si>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</si>
  <si>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</si>
  <si>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</si>
  <si>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</si>
  <si>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</si>
  <si>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</si>
  <si>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</si>
  <si>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</si>
  <si>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</si>
  <si>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</si>
  <si>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</si>
  <si>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</si>
  <si>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</si>
  <si>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</si>
  <si>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</si>
  <si>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</si>
  <si>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</si>
  <si>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</si>
  <si>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</si>
  <si>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</si>
  <si>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</si>
  <si>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</si>
  <si>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</si>
  <si>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</si>
  <si>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</si>
  <si>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</si>
  <si>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</si>
  <si>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</si>
  <si>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</si>
  <si>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</si>
  <si>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</si>
  <si>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</si>
  <si>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</si>
  <si>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</si>
  <si>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</si>
  <si>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</si>
  <si>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</si>
  <si>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</si>
  <si>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</si>
  <si>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</si>
  <si>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</si>
  <si>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</si>
  <si>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</si>
  <si>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</si>
  <si>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</si>
  <si>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</si>
  <si>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</si>
  <si>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</si>
  <si>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</si>
  <si>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</si>
  <si>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</si>
  <si>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</si>
  <si>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</si>
  <si>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</si>
  <si>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</si>
  <si>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</si>
  <si>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</si>
  <si>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</si>
  <si>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</si>
  <si>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</si>
  <si>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</si>
  <si>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</si>
  <si>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</si>
  <si>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</si>
  <si>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</si>
  <si>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</si>
  <si>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</si>
  <si>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</si>
  <si>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</si>
  <si>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</si>
  <si>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</si>
  <si>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</si>
  <si>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</si>
  <si>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</si>
  <si>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</si>
  <si>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</si>
  <si>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</si>
  <si>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</si>
  <si>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</si>
  <si>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</si>
  <si>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</si>
  <si>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</si>
  <si>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</si>
  <si>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</si>
  <si>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</si>
  <si>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</si>
  <si>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</si>
  <si>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</si>
  <si>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</si>
  <si>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</si>
  <si>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</si>
  <si>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</si>
  <si>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</si>
  <si>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</si>
  <si>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</si>
  <si>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</si>
  <si>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</si>
  <si>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</si>
  <si>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</si>
  <si>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</si>
  <si>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</si>
  <si>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</si>
  <si>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</si>
  <si>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</si>
  <si>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</si>
  <si>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</si>
  <si>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</si>
  <si>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</si>
  <si>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</si>
  <si>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</si>
  <si>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</si>
  <si>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</si>
  <si>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</si>
  <si>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</si>
  <si>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</si>
  <si>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</si>
  <si>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</si>
  <si>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</si>
  <si>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</si>
  <si>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</si>
  <si>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</si>
  <si>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</si>
  <si>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</si>
  <si>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</si>
  <si>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</si>
  <si>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</si>
  <si>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</si>
  <si>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</si>
  <si>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</si>
  <si>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</si>
  <si>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</si>
  <si>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</si>
  <si>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</si>
  <si>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</si>
  <si>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</si>
  <si>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</si>
  <si>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</si>
  <si>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</si>
  <si>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</si>
  <si>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</si>
  <si>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</si>
  <si>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</si>
  <si>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</si>
  <si>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</si>
  <si>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</si>
  <si>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</si>
  <si>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</si>
  <si>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</si>
  <si>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</si>
  <si>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</si>
  <si>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</si>
  <si>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</si>
  <si>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</si>
  <si>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</si>
  <si>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</si>
  <si>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</si>
  <si>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</si>
  <si>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</si>
  <si>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</si>
  <si>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</si>
  <si>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</si>
  <si>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</si>
  <si>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</si>
  <si>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</si>
  <si>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</si>
  <si>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</si>
  <si>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</si>
  <si>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</si>
  <si>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</si>
  <si>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</si>
  <si>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</si>
  <si>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</si>
  <si>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</si>
  <si>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</si>
  <si>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</si>
  <si>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</si>
  <si>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</si>
  <si>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</si>
  <si>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</si>
  <si>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</si>
  <si>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</si>
  <si>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</si>
  <si>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</si>
  <si>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</si>
  <si>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</si>
  <si>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</si>
  <si>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</si>
  <si>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</si>
  <si>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</si>
  <si>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</si>
  <si>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</si>
  <si>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</si>
  <si>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</si>
  <si>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</si>
  <si>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</si>
  <si>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</si>
  <si>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</si>
  <si>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</si>
  <si>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</si>
  <si>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</si>
  <si>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</si>
  <si>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</si>
  <si>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</si>
  <si>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</si>
  <si>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</si>
  <si>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</si>
  <si>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</si>
  <si>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</si>
  <si>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</si>
  <si>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</si>
  <si>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</si>
  <si>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</si>
  <si>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</si>
  <si>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</si>
  <si>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</si>
  <si>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</si>
  <si>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</si>
  <si>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</si>
  <si>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</si>
  <si>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</si>
  <si>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</si>
  <si>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</si>
  <si>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</si>
  <si>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</si>
  <si>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</si>
  <si>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</si>
  <si>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</si>
  <si>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</si>
  <si>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</si>
  <si>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</si>
  <si>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</si>
  <si>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</si>
  <si>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</si>
  <si>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</si>
  <si>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</si>
  <si>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</si>
  <si>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</si>
  <si>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</si>
  <si>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</si>
  <si>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</si>
  <si>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</si>
  <si>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</si>
  <si>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</si>
  <si>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</si>
  <si>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</si>
  <si>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</si>
  <si>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</si>
  <si>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</si>
  <si>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</si>
  <si>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</si>
  <si>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</si>
  <si>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</si>
  <si>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</si>
  <si>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</si>
  <si>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</si>
  <si>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</si>
  <si>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</si>
  <si>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</si>
  <si>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</si>
  <si>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</si>
  <si>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</si>
  <si>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</si>
  <si>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</si>
  <si>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</si>
  <si>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</si>
  <si>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</si>
  <si>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</si>
  <si>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</si>
  <si>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</si>
  <si>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</si>
  <si>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</si>
  <si>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</si>
  <si>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</si>
  <si>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</si>
  <si>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</si>
  <si>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</si>
  <si>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</si>
  <si>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</si>
  <si>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</si>
  <si>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</si>
  <si>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</si>
  <si>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</si>
  <si>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</si>
  <si>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</si>
  <si>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</si>
  <si>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</si>
  <si>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</si>
  <si>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</si>
  <si>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</si>
  <si>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</si>
  <si>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</si>
  <si>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</si>
  <si>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</si>
  <si>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</si>
  <si>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</si>
  <si>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</si>
  <si>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</si>
  <si>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</si>
  <si>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</si>
  <si>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</si>
  <si>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</si>
  <si>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</si>
  <si>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</si>
  <si>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</si>
  <si>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</si>
  <si>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</si>
  <si>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</si>
  <si>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</si>
  <si>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</si>
  <si>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</si>
  <si>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</si>
  <si>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</si>
  <si>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</si>
  <si>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</si>
  <si>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</si>
  <si>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</si>
  <si>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</si>
  <si>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</si>
  <si>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</si>
  <si>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</si>
  <si>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</si>
  <si>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</si>
  <si>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</si>
  <si>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</si>
  <si>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</si>
  <si>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</si>
  <si>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</si>
  <si>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</si>
  <si>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</si>
  <si>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</si>
  <si>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</si>
  <si>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</si>
  <si>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</si>
  <si>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</si>
  <si>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</si>
  <si>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</si>
  <si>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</si>
  <si>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</si>
  <si>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</si>
  <si>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</si>
  <si>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</si>
  <si>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</si>
  <si>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</si>
  <si>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</si>
  <si>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</si>
  <si>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</si>
  <si>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</si>
  <si>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</si>
  <si>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</si>
  <si>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</si>
  <si>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</si>
  <si>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</si>
  <si>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</si>
  <si>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</si>
  <si>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</si>
  <si>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</si>
  <si>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</si>
  <si>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</si>
  <si>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</si>
  <si>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</si>
  <si>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</si>
  <si>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</si>
  <si>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</si>
  <si>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</si>
  <si>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</si>
  <si>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</si>
  <si>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</si>
  <si>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</si>
  <si>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</si>
  <si>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</si>
  <si>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</si>
  <si>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</si>
  <si>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</si>
  <si>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</si>
  <si>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</si>
  <si>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</si>
  <si>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</si>
  <si>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</si>
  <si>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</si>
  <si>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</si>
  <si>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</si>
  <si>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</si>
  <si>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</si>
  <si>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</si>
  <si>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</si>
  <si>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</si>
  <si>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</si>
  <si>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</si>
  <si>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</si>
  <si>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</si>
  <si>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</si>
  <si>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</si>
  <si>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</si>
  <si>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</si>
  <si>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</si>
  <si>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</si>
  <si>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</si>
  <si>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</si>
  <si>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</si>
  <si>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</si>
  <si>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</si>
  <si>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</si>
  <si>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</si>
  <si>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</si>
  <si>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</si>
  <si>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</si>
  <si>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</si>
  <si>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</si>
  <si>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</si>
  <si>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</si>
  <si>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</si>
  <si>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</si>
  <si>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</si>
  <si>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</si>
  <si>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</si>
  <si>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</si>
  <si>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</si>
  <si>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</si>
  <si>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</si>
  <si>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</si>
  <si>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</si>
  <si>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</si>
  <si>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</si>
  <si>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</si>
  <si>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</si>
  <si>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</si>
  <si>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</si>
  <si>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</si>
  <si>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</si>
  <si>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</si>
  <si>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</si>
  <si>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</si>
  <si>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</si>
  <si>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</si>
  <si>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</si>
  <si>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</si>
  <si>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</si>
  <si>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</si>
  <si>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</si>
  <si>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</si>
  <si>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</si>
  <si>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</si>
  <si>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</si>
  <si>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</si>
  <si>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</si>
  <si>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</si>
  <si>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</si>
  <si>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</si>
  <si>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</si>
  <si>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</si>
  <si>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</si>
  <si>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</si>
  <si>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</si>
  <si>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</si>
  <si>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</si>
  <si>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</si>
  <si>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</si>
  <si>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</si>
  <si>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</si>
  <si>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</si>
  <si>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</si>
  <si>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</si>
  <si>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</si>
  <si>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</si>
  <si>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</si>
  <si>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</si>
  <si>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</si>
  <si>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</si>
  <si>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</si>
  <si>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</si>
  <si>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</si>
  <si>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</si>
  <si>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</si>
  <si>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</si>
  <si>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</si>
  <si>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</si>
  <si>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</si>
  <si>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</si>
  <si>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</si>
  <si>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</si>
  <si>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</si>
  <si>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</si>
  <si>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</si>
  <si>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</si>
  <si>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</si>
  <si>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</si>
  <si>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</si>
  <si>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</si>
  <si>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</si>
  <si>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</si>
  <si>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</si>
  <si>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</si>
  <si>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</si>
  <si>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</si>
  <si>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</si>
  <si>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</si>
  <si>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</si>
  <si>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</si>
  <si>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</si>
  <si>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</si>
  <si>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</si>
  <si>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</si>
  <si>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</si>
  <si>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</si>
  <si>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</si>
  <si>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</si>
  <si>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</si>
  <si>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</si>
  <si>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</si>
  <si>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</si>
  <si>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</si>
  <si>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</si>
  <si>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</si>
  <si>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</si>
  <si>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</si>
  <si>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</si>
  <si>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</si>
  <si>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</si>
  <si>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</si>
  <si>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</si>
  <si>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</si>
  <si>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</si>
  <si>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</si>
  <si>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</si>
  <si>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</si>
  <si>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</si>
  <si>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</si>
  <si>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</si>
  <si>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</si>
  <si>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</si>
  <si>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</si>
  <si>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</si>
  <si>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</si>
  <si>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</si>
  <si>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</si>
  <si>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</si>
  <si>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</si>
  <si>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</si>
  <si>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</si>
  <si>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</si>
  <si>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</si>
  <si>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</si>
  <si>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</si>
  <si>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</si>
  <si>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</si>
  <si>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</si>
  <si>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</si>
  <si>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</si>
  <si>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</si>
  <si>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</si>
  <si>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</si>
  <si>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</si>
  <si>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</si>
  <si>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</si>
  <si>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</si>
  <si>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</si>
  <si>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</si>
  <si>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</si>
  <si>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</si>
  <si>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</si>
  <si>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</si>
  <si>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</si>
  <si>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</si>
  <si>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</si>
  <si>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</si>
  <si>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</si>
  <si>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</si>
  <si>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</si>
  <si>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</si>
  <si>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</si>
  <si>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</si>
  <si>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</si>
  <si>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</si>
  <si>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</si>
  <si>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</si>
  <si>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</si>
  <si>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</si>
  <si>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</si>
  <si>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</si>
  <si>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</si>
  <si>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</si>
  <si>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</si>
  <si>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</si>
  <si>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</si>
  <si>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</si>
  <si>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</si>
  <si>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</si>
  <si>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</si>
  <si>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</si>
  <si>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</si>
  <si>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</si>
  <si>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</si>
  <si>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</si>
  <si>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</si>
  <si>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</si>
  <si>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</si>
  <si>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</si>
  <si>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</si>
  <si>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</si>
  <si>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</si>
  <si>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</si>
  <si>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</si>
  <si>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</si>
  <si>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</si>
  <si>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</si>
  <si>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</si>
  <si>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</si>
  <si>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</si>
  <si>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</si>
  <si>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</si>
  <si>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</si>
  <si>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</si>
  <si>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</si>
  <si>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</si>
  <si>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</si>
  <si>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</si>
  <si>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</si>
  <si>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</si>
  <si>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</si>
  <si>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</si>
  <si>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</si>
  <si>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</si>
  <si>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</si>
  <si>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</si>
  <si>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</si>
  <si>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</si>
  <si>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</si>
  <si>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</si>
  <si>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</si>
  <si>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</si>
  <si>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</si>
  <si>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</si>
  <si>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</si>
  <si>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</si>
  <si>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</si>
  <si>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</si>
  <si>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</si>
  <si>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</si>
  <si>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</si>
  <si>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</si>
  <si>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</si>
  <si>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</si>
  <si>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</si>
  <si>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</si>
  <si>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</si>
  <si>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</si>
  <si>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</si>
  <si>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</si>
  <si>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</si>
  <si>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</si>
  <si>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</si>
  <si>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</si>
  <si>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</si>
  <si>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</si>
  <si>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</si>
  <si>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</si>
  <si>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</si>
  <si>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</si>
  <si>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</si>
  <si>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</si>
  <si>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</si>
  <si>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</si>
  <si>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</si>
  <si>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</si>
  <si>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</si>
  <si>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</si>
  <si>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</si>
  <si>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</si>
  <si>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</si>
  <si>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</si>
  <si>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</si>
  <si>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</si>
  <si>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</si>
  <si>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</si>
  <si>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</si>
  <si>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</si>
  <si>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</si>
  <si>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</si>
  <si>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</si>
  <si>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</si>
  <si>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</si>
  <si>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</si>
  <si>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</si>
  <si>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</si>
  <si>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</si>
  <si>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</si>
  <si>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</si>
  <si>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</si>
  <si>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</si>
  <si>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</si>
  <si>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</si>
  <si>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</si>
  <si>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</si>
  <si>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</si>
  <si>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</si>
  <si>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</si>
  <si>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</si>
  <si>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</si>
  <si>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</si>
  <si>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</si>
  <si>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</si>
  <si>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</si>
  <si>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</si>
  <si>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</si>
  <si>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</si>
  <si>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</si>
  <si>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</si>
  <si>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</si>
  <si>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</si>
  <si>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</si>
  <si>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</si>
  <si>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</si>
  <si>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</si>
  <si>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</si>
  <si>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</si>
  <si>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</si>
  <si>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</si>
  <si>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</si>
  <si>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</si>
  <si>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</si>
  <si>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</si>
  <si>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</si>
  <si>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</si>
  <si>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</si>
  <si>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</si>
  <si>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</si>
  <si>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</si>
  <si>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</si>
  <si>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</si>
  <si>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</si>
  <si>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</si>
  <si>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</si>
  <si>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</si>
  <si>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</si>
  <si>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</si>
  <si>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</si>
  <si>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</si>
  <si>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</si>
  <si>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</si>
  <si>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</si>
  <si>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</si>
  <si>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</si>
  <si>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</si>
  <si>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</si>
  <si>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</si>
  <si>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</si>
  <si>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</si>
  <si>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</si>
  <si>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</si>
  <si>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</si>
  <si>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</si>
  <si>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</si>
  <si>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</si>
  <si>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</si>
  <si>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</si>
  <si>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</si>
  <si>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</si>
  <si>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</si>
  <si>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</si>
  <si>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</si>
  <si>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</si>
  <si>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</si>
  <si>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</si>
  <si>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</si>
  <si>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</si>
  <si>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</si>
  <si>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</si>
  <si>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</si>
  <si>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</si>
  <si>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</si>
  <si>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</si>
  <si>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</si>
  <si>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</si>
  <si>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</si>
  <si>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</si>
  <si>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</si>
  <si>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</si>
  <si>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</si>
  <si>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</si>
  <si>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</si>
  <si>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</si>
  <si>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</si>
  <si>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</si>
  <si>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</si>
  <si>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</si>
  <si>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</si>
  <si>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</si>
  <si>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</si>
  <si>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</si>
  <si>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</si>
  <si>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</si>
  <si>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</si>
  <si>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</si>
  <si>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</si>
  <si>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</si>
  <si>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</si>
  <si>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</si>
  <si>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</si>
  <si>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</si>
  <si>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</si>
  <si>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</si>
  <si>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</si>
  <si>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</si>
  <si>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</si>
  <si>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</si>
  <si>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</si>
  <si>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</si>
  <si>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</si>
  <si>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</si>
  <si>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</si>
  <si>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</si>
  <si>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</si>
  <si>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</si>
  <si>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</si>
  <si>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</si>
  <si>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</si>
  <si>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</si>
  <si>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</si>
  <si>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</si>
  <si>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</si>
  <si>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</si>
  <si>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</si>
  <si>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</si>
  <si>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</si>
  <si>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</si>
  <si>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</si>
  <si>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</si>
  <si>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</si>
  <si>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</si>
  <si>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</si>
  <si>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</si>
  <si>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</si>
  <si>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</si>
  <si>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</si>
  <si>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</si>
  <si>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</si>
  <si>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</si>
  <si>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</si>
  <si>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</si>
  <si>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</si>
  <si>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</si>
  <si>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</si>
  <si>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</si>
  <si>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</si>
  <si>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</si>
  <si>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</si>
  <si>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</si>
  <si>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</si>
  <si>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</si>
  <si>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</si>
  <si>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</si>
  <si>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</si>
  <si>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</si>
  <si>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</si>
  <si>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</si>
  <si>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</si>
  <si>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</si>
  <si>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</si>
  <si>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</si>
  <si>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</si>
  <si>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</si>
  <si>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</si>
  <si>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</si>
  <si>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</si>
  <si>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</si>
  <si>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</si>
  <si>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</si>
  <si>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</si>
  <si>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</si>
  <si>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</si>
  <si>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</si>
  <si>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</si>
  <si>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</si>
  <si>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</si>
  <si>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</si>
  <si>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</si>
  <si>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</si>
  <si>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</si>
  <si>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</si>
  <si>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</si>
  <si>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</si>
  <si>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</si>
  <si>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</si>
  <si>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</si>
  <si>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</si>
  <si>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</si>
  <si>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</si>
  <si>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</si>
  <si>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</si>
  <si>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</si>
  <si>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</si>
  <si>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</si>
  <si>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</si>
  <si>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</si>
  <si>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</si>
  <si>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</si>
  <si>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</si>
  <si>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</si>
  <si>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</si>
  <si>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</si>
  <si>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</si>
  <si>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</si>
  <si>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</si>
  <si>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</si>
  <si>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</si>
  <si>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</si>
  <si>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</si>
  <si>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</si>
  <si>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</si>
  <si>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</si>
  <si>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</si>
  <si>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</si>
  <si>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</si>
  <si>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</si>
  <si>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</si>
  <si>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</si>
  <si>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</si>
  <si>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</si>
  <si>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</si>
  <si>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</si>
  <si>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</si>
  <si>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</si>
  <si>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</si>
  <si>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</si>
  <si>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</si>
  <si>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</si>
  <si>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</si>
  <si>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</si>
  <si>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</si>
  <si>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</si>
  <si>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</si>
  <si>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</si>
  <si>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</si>
  <si>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</si>
  <si>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</si>
  <si>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</si>
  <si>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</si>
  <si>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</si>
  <si>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</si>
  <si>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</si>
  <si>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</si>
  <si>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</si>
  <si>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</si>
  <si>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</si>
  <si>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</si>
  <si>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</si>
  <si>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</si>
  <si>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</si>
  <si>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</si>
  <si>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</si>
  <si>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</si>
  <si>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</si>
  <si>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</si>
  <si>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</si>
  <si>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</si>
  <si>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</si>
  <si>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</si>
  <si>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</si>
  <si>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</si>
  <si>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</si>
  <si>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</si>
  <si>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</si>
  <si>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</si>
  <si>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</si>
  <si>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</si>
  <si>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</si>
  <si>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</si>
  <si>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</si>
  <si>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</si>
  <si>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</si>
  <si>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</si>
  <si>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</si>
  <si>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</si>
  <si>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</si>
  <si>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</si>
  <si>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</si>
  <si>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</si>
  <si>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</si>
  <si>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</si>
  <si>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</si>
  <si>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</si>
  <si>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</si>
  <si>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</si>
  <si>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</si>
  <si>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</si>
  <si>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</si>
  <si>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</si>
  <si>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</si>
  <si>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</si>
  <si>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</si>
  <si>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</si>
  <si>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</si>
  <si>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</si>
  <si>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</si>
  <si>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</si>
  <si>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</si>
  <si>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</si>
  <si>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</si>
  <si>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</si>
  <si>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</si>
  <si>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</si>
  <si>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</si>
  <si>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</si>
  <si>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</si>
  <si>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</si>
  <si>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</si>
  <si>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</si>
  <si>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</si>
  <si>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</si>
  <si>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</si>
  <si>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</si>
  <si>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</si>
  <si>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</si>
  <si>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</si>
  <si>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</si>
  <si>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</si>
  <si>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</si>
  <si>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</si>
  <si>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</si>
  <si>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</si>
  <si>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</si>
  <si>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</si>
  <si>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</si>
  <si>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</si>
  <si>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</si>
  <si>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</si>
  <si>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</si>
  <si>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</si>
  <si>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</si>
  <si>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</si>
  <si>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</si>
  <si>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</si>
  <si>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</si>
  <si>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</si>
  <si>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</si>
  <si>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</si>
  <si>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</si>
  <si>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</si>
  <si>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</si>
  <si>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</si>
  <si>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</si>
  <si>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</si>
  <si>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</si>
  <si>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</si>
  <si>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</si>
  <si>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</si>
  <si>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</si>
  <si>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</si>
  <si>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</si>
  <si>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</si>
  <si>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</si>
  <si>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</si>
  <si>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</si>
  <si>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</si>
  <si>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</si>
  <si>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</si>
  <si>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</si>
  <si>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</si>
  <si>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</si>
  <si>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</si>
  <si>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</si>
  <si>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</si>
  <si>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</si>
  <si>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</si>
  <si>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</si>
  <si>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</si>
  <si>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</si>
  <si>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</si>
  <si>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</si>
  <si>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</si>
  <si>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</si>
  <si>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</si>
  <si>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</si>
  <si>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</si>
  <si>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</si>
  <si>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</si>
  <si>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</si>
  <si>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</si>
  <si>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</si>
  <si>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</si>
  <si>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</si>
  <si>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</si>
  <si>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</si>
  <si>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</si>
  <si>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</si>
  <si>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</si>
  <si>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</si>
  <si>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</si>
  <si>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</si>
  <si>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</si>
  <si>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</si>
  <si>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</si>
  <si>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</si>
  <si>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</si>
  <si>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</si>
  <si>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</si>
  <si>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</si>
  <si>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</si>
  <si>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</si>
  <si>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</si>
  <si>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</si>
  <si>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</si>
  <si>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</si>
  <si>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</si>
  <si>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</si>
  <si>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</si>
  <si>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</si>
  <si>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</si>
  <si>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</si>
  <si>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</si>
  <si>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</si>
  <si>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</si>
  <si>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</si>
  <si>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</si>
  <si>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</si>
  <si>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</si>
  <si>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</si>
  <si>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</si>
  <si>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</si>
  <si>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</si>
  <si>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</si>
  <si>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</si>
  <si>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</si>
  <si>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</si>
  <si>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</si>
  <si>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</si>
  <si>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</si>
  <si>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</si>
  <si>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</si>
  <si>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</si>
  <si>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</si>
  <si>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</si>
  <si>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</si>
  <si>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</si>
  <si>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</si>
  <si>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</si>
  <si>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</si>
  <si>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</si>
  <si>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</si>
  <si>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</si>
  <si>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</si>
  <si>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</si>
  <si>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</si>
  <si>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</si>
  <si>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</si>
  <si>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</si>
  <si>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</si>
  <si>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</si>
  <si>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</si>
  <si>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</si>
  <si>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</si>
  <si>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</si>
  <si>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</si>
  <si>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</si>
  <si>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</si>
  <si>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</si>
  <si>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</si>
  <si>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</si>
  <si>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</si>
  <si>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</si>
  <si>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</si>
  <si>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</si>
  <si>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</si>
  <si>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</si>
  <si>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</si>
  <si>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</si>
  <si>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</si>
  <si>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</si>
  <si>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</si>
  <si>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</si>
  <si>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</si>
  <si>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</si>
  <si>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</si>
  <si>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</si>
  <si>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</si>
  <si>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</si>
  <si>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</si>
  <si>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</si>
  <si>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</si>
  <si>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</si>
  <si>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</si>
  <si>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</si>
  <si>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</si>
  <si>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</si>
  <si>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</si>
  <si>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</si>
  <si>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</si>
  <si>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</si>
  <si>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</si>
  <si>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</si>
  <si>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</si>
  <si>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</si>
  <si>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</si>
  <si>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</si>
  <si>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</si>
  <si>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</si>
  <si>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</si>
  <si>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</si>
  <si>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</si>
  <si>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</si>
  <si>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</si>
  <si>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</si>
  <si>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</si>
  <si>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</si>
  <si>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</si>
  <si>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</si>
  <si>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</si>
  <si>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</si>
  <si>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</si>
  <si>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</si>
  <si>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</si>
  <si>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</si>
  <si>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</si>
  <si>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</si>
  <si>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</si>
  <si>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</si>
  <si>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</si>
  <si>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</si>
  <si>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</si>
  <si>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</si>
  <si>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</si>
  <si>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</si>
  <si>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</si>
  <si>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</si>
  <si>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</si>
  <si>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</si>
  <si>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</si>
  <si>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</si>
  <si>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</si>
  <si>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</si>
  <si>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</si>
  <si>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</si>
  <si>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</si>
  <si>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</si>
  <si>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</si>
  <si>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</si>
  <si>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</si>
  <si>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</si>
  <si>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</si>
  <si>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</si>
  <si>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</si>
  <si>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</si>
  <si>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</si>
  <si>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</si>
  <si>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</si>
  <si>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</si>
  <si>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</si>
  <si>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</si>
  <si>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</si>
  <si>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</si>
  <si>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</si>
  <si>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</si>
  <si>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</si>
  <si>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</si>
  <si>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</si>
  <si>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</si>
  <si>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</si>
  <si>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</si>
  <si>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</si>
  <si>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</si>
  <si>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</si>
  <si>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</si>
  <si>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</si>
  <si>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</si>
  <si>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</si>
  <si>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</si>
  <si>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</si>
  <si>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</si>
  <si>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</si>
  <si>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</si>
  <si>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</si>
  <si>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</si>
  <si>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</si>
  <si>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</si>
  <si>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</si>
  <si>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</si>
  <si>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</si>
  <si>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</si>
  <si>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</si>
  <si>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</si>
  <si>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</si>
  <si>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</si>
  <si>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</si>
  <si>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</si>
  <si>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</si>
  <si>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</si>
  <si>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</si>
  <si>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</si>
  <si>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</si>
  <si>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</si>
  <si>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</si>
  <si>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</si>
  <si>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</si>
  <si>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</si>
  <si>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</si>
  <si>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</si>
  <si>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</si>
  <si>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</si>
  <si>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</si>
  <si>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</si>
  <si>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</si>
  <si>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</si>
  <si>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</si>
  <si>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</si>
  <si>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</si>
  <si>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</si>
  <si>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</si>
  <si>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</si>
  <si>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</si>
  <si>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</si>
  <si>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</si>
  <si>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</si>
  <si>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</si>
  <si>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</si>
  <si>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</si>
  <si>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</si>
  <si>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</si>
  <si>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</si>
  <si>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</si>
  <si>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</si>
  <si>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</si>
  <si>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</si>
  <si>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</si>
  <si>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</si>
  <si>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</si>
  <si>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</si>
  <si>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</si>
  <si>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</si>
  <si>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</si>
  <si>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</si>
  <si>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</si>
  <si>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</si>
  <si>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</si>
  <si>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</si>
  <si>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</si>
  <si>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</si>
  <si>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</si>
  <si>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</si>
  <si>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</si>
  <si>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</si>
  <si>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</si>
  <si>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</si>
  <si>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</si>
  <si>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</si>
  <si>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</si>
  <si>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</si>
  <si>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</si>
  <si>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</si>
  <si>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</si>
  <si>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</si>
  <si>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</si>
  <si>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</si>
  <si>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</si>
  <si>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</si>
  <si>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</si>
  <si>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</si>
  <si>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</si>
  <si>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</si>
  <si>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</si>
  <si>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</si>
  <si>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</si>
  <si>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</si>
  <si>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</si>
  <si>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</si>
  <si>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</si>
  <si>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</si>
  <si>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</si>
  <si>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</si>
  <si>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</si>
  <si>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</si>
  <si>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</si>
  <si>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</si>
  <si>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</si>
  <si>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</si>
  <si>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</si>
  <si>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</si>
  <si>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</si>
  <si>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</si>
  <si>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</si>
  <si>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</si>
  <si>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</si>
  <si>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</si>
  <si>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</si>
  <si>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</si>
  <si>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</si>
  <si>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</si>
  <si>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</si>
  <si>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</si>
  <si>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</si>
  <si>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</si>
  <si>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</si>
  <si>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</si>
  <si>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</si>
  <si>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</si>
  <si>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</si>
  <si>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</si>
  <si>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</si>
  <si>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</si>
  <si>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</si>
  <si>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</si>
  <si>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</si>
  <si>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</si>
  <si>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</si>
  <si>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</si>
  <si>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</si>
  <si>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</si>
  <si>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</si>
  <si>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</si>
  <si>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</si>
  <si>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</si>
  <si>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</si>
  <si>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</si>
  <si>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</si>
  <si>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</si>
  <si>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</si>
  <si>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</si>
  <si>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</si>
  <si>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</si>
  <si>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</si>
  <si>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</si>
  <si>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</si>
  <si>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</si>
  <si>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</si>
  <si>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</si>
  <si>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</si>
  <si>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</si>
  <si>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</si>
  <si>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</si>
  <si>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</si>
  <si>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</si>
  <si>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</si>
  <si>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</si>
  <si>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</si>
  <si>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</si>
  <si>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</si>
  <si>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</si>
  <si>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</si>
  <si>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</si>
  <si>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</si>
  <si>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</si>
  <si>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</si>
  <si>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</si>
  <si>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</si>
  <si>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</si>
  <si>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</si>
  <si>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</si>
  <si>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</si>
  <si>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</si>
  <si>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</si>
  <si>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</si>
  <si>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</si>
  <si>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</si>
  <si>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</si>
  <si>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</si>
  <si>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</si>
  <si>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</si>
  <si>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</si>
  <si>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</si>
  <si>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</si>
  <si>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</si>
  <si>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</si>
  <si>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</si>
  <si>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</si>
  <si>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</si>
  <si>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</si>
  <si>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</si>
  <si>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</si>
  <si>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</si>
  <si>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</si>
  <si>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</si>
  <si>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</si>
  <si>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</si>
  <si>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</si>
  <si>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</si>
  <si>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</si>
  <si>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</si>
  <si>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</si>
  <si>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</si>
  <si>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</si>
  <si>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</si>
  <si>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</si>
  <si>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</si>
  <si>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</si>
  <si>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</si>
  <si>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</si>
  <si>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</si>
  <si>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</si>
  <si>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</si>
  <si>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</si>
  <si>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</si>
  <si>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</si>
  <si>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</si>
  <si>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</si>
  <si>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</si>
  <si>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</si>
  <si>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</si>
  <si>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</si>
  <si>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</si>
  <si>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</si>
  <si>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</si>
  <si>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</si>
  <si>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</si>
  <si>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</si>
  <si>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</si>
  <si>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</si>
  <si>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</si>
  <si>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</si>
  <si>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</si>
  <si>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</si>
  <si>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</si>
  <si>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</si>
  <si>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</si>
  <si>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</si>
  <si>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</si>
  <si>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</si>
  <si>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</si>
  <si>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</si>
  <si>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</si>
  <si>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</si>
  <si>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</si>
  <si>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</si>
  <si>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</si>
  <si>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</si>
  <si>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</si>
  <si>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</si>
  <si>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</si>
  <si>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</si>
  <si>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</si>
  <si>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</si>
  <si>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</si>
  <si>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</si>
  <si>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</si>
  <si>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</si>
  <si>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</si>
  <si>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</si>
  <si>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</si>
  <si>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</si>
  <si>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</si>
  <si>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</si>
  <si>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</si>
  <si>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</si>
  <si>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</si>
  <si>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</si>
  <si>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</si>
  <si>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</si>
  <si>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</si>
  <si>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</si>
  <si>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</si>
  <si>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</si>
  <si>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</si>
  <si>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</si>
  <si>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</si>
  <si>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</si>
  <si>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</si>
  <si>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</si>
  <si>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</si>
  <si>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</si>
  <si>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</si>
  <si>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</si>
  <si>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</si>
  <si>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</si>
  <si>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</si>
  <si>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</si>
  <si>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</si>
  <si>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</si>
  <si>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</si>
  <si>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</si>
  <si>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</si>
  <si>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</si>
  <si>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</si>
  <si>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</si>
  <si>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</si>
  <si>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</si>
  <si>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</si>
  <si>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</si>
  <si>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</si>
  <si>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</si>
  <si>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</si>
  <si>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</si>
  <si>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</si>
  <si>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</si>
  <si>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</si>
  <si>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</si>
  <si>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</si>
  <si>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</si>
  <si>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</si>
  <si>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</si>
  <si>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</si>
  <si>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</si>
  <si>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</si>
  <si>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</si>
  <si>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</si>
  <si>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</si>
  <si>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</si>
  <si>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</si>
  <si>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</si>
  <si>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</si>
  <si>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</si>
  <si>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</si>
  <si>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</si>
  <si>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</si>
  <si>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</si>
  <si>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</si>
  <si>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</si>
  <si>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</si>
  <si>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</si>
  <si>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</si>
  <si>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</si>
  <si>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</si>
  <si>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</si>
  <si>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</si>
  <si>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</si>
  <si>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</si>
  <si>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</si>
  <si>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</si>
  <si>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</si>
  <si>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</si>
  <si>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</si>
  <si>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</si>
  <si>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</si>
  <si>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</si>
  <si>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</si>
  <si>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</si>
  <si>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</si>
  <si>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</si>
  <si>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</si>
  <si>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</si>
  <si>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</si>
  <si>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</si>
  <si>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</si>
  <si>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</si>
  <si>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</si>
  <si>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</si>
  <si>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</si>
  <si>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</si>
  <si>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</si>
  <si>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</si>
  <si>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</si>
  <si>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</si>
  <si>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</si>
  <si>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</si>
  <si>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</si>
  <si>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</si>
  <si>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</si>
  <si>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</si>
  <si>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</si>
  <si>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</si>
  <si>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</si>
  <si>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</si>
  <si>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</si>
  <si>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</si>
  <si>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</si>
  <si>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</si>
  <si>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</si>
  <si>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</si>
  <si>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</si>
  <si>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</si>
  <si>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</si>
  <si>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</si>
  <si>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</si>
  <si>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</si>
  <si>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</si>
  <si>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</si>
  <si>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</si>
  <si>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</si>
  <si>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</si>
  <si>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</si>
  <si>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</si>
  <si>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</si>
  <si>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</si>
  <si>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</si>
  <si>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</si>
  <si>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</si>
  <si>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</si>
  <si>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</si>
  <si>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</si>
  <si>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</si>
  <si>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</si>
  <si>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</si>
  <si>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</si>
  <si>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</si>
  <si>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</si>
  <si>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</si>
  <si>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</si>
  <si>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</si>
  <si>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</si>
  <si>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</si>
  <si>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</si>
  <si>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</si>
  <si>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</si>
  <si>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</si>
  <si>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</si>
  <si>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</si>
  <si>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</si>
  <si>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</si>
  <si>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</si>
  <si>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</si>
  <si>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</si>
  <si>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</si>
  <si>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</si>
  <si>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</si>
  <si>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</si>
  <si>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</si>
  <si>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</si>
  <si>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</si>
  <si>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</si>
  <si>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</si>
  <si>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</si>
  <si>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</si>
  <si>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</si>
  <si>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</si>
  <si>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</si>
  <si>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</si>
  <si>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</si>
  <si>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</si>
  <si>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</si>
  <si>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</si>
  <si>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</si>
  <si>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</si>
  <si>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</si>
  <si>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</si>
  <si>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</si>
  <si>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</si>
  <si>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</si>
  <si>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</si>
  <si>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</si>
  <si>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</si>
  <si>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</si>
  <si>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</si>
  <si>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</si>
  <si>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</si>
  <si>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</si>
  <si>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</si>
  <si>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</si>
  <si>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</si>
  <si>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</si>
  <si>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</si>
  <si>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</si>
  <si>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</si>
  <si>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</si>
  <si>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</si>
  <si>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</si>
  <si>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</si>
  <si>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</si>
  <si>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</si>
  <si>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</si>
  <si>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</si>
  <si>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</si>
  <si>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</si>
  <si>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</si>
  <si>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</si>
  <si>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</si>
  <si>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</si>
  <si>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</si>
  <si>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</si>
  <si>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</si>
  <si>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</si>
  <si>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</si>
  <si>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</si>
  <si>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</si>
  <si>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</si>
  <si>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</si>
  <si>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</si>
  <si>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</si>
  <si>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</si>
  <si>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</si>
  <si>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</si>
  <si>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</si>
  <si>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</si>
  <si>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</si>
  <si>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</si>
  <si>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</si>
  <si>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</si>
  <si>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</si>
  <si>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</si>
  <si>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</si>
  <si>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</si>
  <si>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</si>
  <si>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</si>
  <si>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</si>
  <si>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</si>
  <si>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</si>
  <si>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</si>
  <si>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</si>
  <si>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</si>
  <si>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</si>
  <si>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</si>
  <si>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</si>
  <si>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</si>
  <si>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</si>
  <si>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</si>
  <si>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</si>
  <si>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</si>
  <si>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</si>
  <si>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</si>
  <si>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</si>
  <si>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</si>
  <si>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</si>
  <si>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</si>
  <si>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</si>
  <si>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</si>
  <si>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</si>
  <si>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</si>
  <si>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</si>
  <si>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</si>
  <si>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</si>
  <si>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</si>
  <si>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</si>
  <si>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</si>
  <si>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</si>
  <si>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</si>
  <si>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</si>
  <si>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</si>
  <si>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</si>
  <si>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</si>
  <si>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</si>
  <si>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</si>
  <si>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</si>
  <si>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</si>
  <si>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</si>
  <si>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</si>
  <si>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</si>
  <si>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</si>
  <si>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</si>
  <si>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</si>
  <si>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</si>
  <si>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</si>
  <si>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</si>
  <si>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</si>
  <si>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</si>
  <si>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</si>
  <si>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</si>
  <si>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</si>
  <si>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</si>
  <si>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</si>
  <si>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</si>
  <si>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</si>
  <si>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</si>
  <si>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</si>
  <si>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</si>
  <si>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</si>
  <si>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</si>
  <si>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</si>
  <si>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</si>
  <si>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</si>
  <si>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</si>
  <si>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</si>
  <si>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</si>
  <si>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</si>
  <si>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</si>
  <si>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</si>
  <si>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</si>
  <si>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</si>
  <si>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</si>
  <si>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</si>
  <si>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</si>
  <si>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</si>
  <si>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</si>
  <si>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</si>
  <si>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</si>
  <si>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</si>
  <si>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</si>
  <si>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</si>
  <si>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</si>
  <si>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</si>
  <si>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</si>
  <si>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</si>
  <si>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</si>
  <si>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</si>
  <si>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</si>
  <si>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</si>
  <si>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</si>
  <si>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</si>
  <si>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</si>
  <si>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</si>
  <si>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</si>
  <si>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</si>
  <si>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</si>
  <si>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</si>
  <si>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</si>
  <si>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</si>
  <si>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</si>
  <si>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</si>
  <si>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</si>
  <si>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</si>
  <si>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</si>
  <si>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</si>
  <si>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</si>
  <si>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</si>
  <si>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</si>
  <si>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</si>
  <si>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</si>
  <si>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</si>
  <si>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</si>
  <si>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</si>
  <si>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</si>
  <si>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</si>
  <si>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</si>
  <si>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</si>
  <si>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</si>
  <si>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</si>
  <si>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</si>
  <si>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</si>
  <si>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</si>
  <si>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</si>
  <si>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</si>
  <si>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</si>
  <si>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</si>
  <si>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</si>
  <si>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</si>
  <si>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</si>
  <si>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</si>
  <si>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</si>
  <si>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</si>
  <si>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</si>
  <si>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</si>
  <si>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</si>
  <si>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</si>
  <si>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</si>
  <si>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</si>
  <si>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</si>
  <si>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</si>
  <si>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</si>
  <si>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</si>
  <si>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</si>
  <si>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</si>
  <si>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</si>
  <si>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</si>
  <si>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</si>
  <si>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</si>
  <si>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</si>
  <si>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</si>
  <si>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</si>
  <si>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</si>
  <si>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</si>
  <si>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</si>
  <si>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</si>
  <si>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</si>
  <si>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</si>
  <si>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</si>
  <si>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</si>
  <si>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</si>
  <si>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</si>
  <si>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</si>
  <si>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</si>
  <si>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</si>
  <si>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</si>
  <si>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</si>
  <si>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</si>
  <si>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</si>
  <si>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</si>
  <si>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</si>
  <si>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</si>
  <si>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</si>
  <si>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</si>
  <si>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</si>
  <si>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</si>
  <si>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</si>
  <si>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</si>
  <si>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</si>
  <si>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</si>
  <si>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</si>
  <si>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</si>
  <si>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</si>
  <si>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</si>
  <si>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</si>
  <si>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</si>
  <si>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</si>
  <si>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</si>
  <si>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</si>
  <si>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</si>
  <si>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</si>
  <si>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</si>
  <si>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</si>
  <si>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</si>
  <si>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</si>
  <si>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</si>
  <si>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</si>
  <si>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</si>
  <si>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</si>
  <si>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</si>
  <si>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</si>
  <si>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</si>
  <si>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</si>
  <si>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</si>
  <si>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</si>
  <si>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</si>
  <si>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</si>
  <si>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</si>
  <si>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</si>
  <si>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</si>
  <si>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</si>
  <si>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</si>
  <si>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</si>
  <si>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</si>
  <si>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</si>
  <si>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</si>
  <si>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</si>
  <si>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</si>
  <si>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</si>
  <si>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</si>
  <si>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</si>
  <si>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</si>
  <si>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</si>
  <si>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</si>
  <si>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</si>
  <si>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</si>
  <si>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</si>
  <si>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</si>
  <si>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</si>
  <si>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</si>
  <si>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</si>
  <si>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</si>
  <si>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</si>
  <si>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</si>
  <si>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</si>
  <si>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</si>
  <si>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</si>
  <si>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</si>
  <si>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</si>
  <si>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</si>
  <si>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</si>
  <si>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</si>
  <si>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</si>
  <si>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</si>
  <si>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</si>
  <si>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</si>
  <si>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</si>
  <si>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</si>
  <si>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</si>
  <si>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</si>
  <si>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</si>
  <si>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</si>
  <si>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</si>
  <si>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</si>
  <si>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</si>
  <si>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</si>
  <si>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</si>
  <si>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</si>
  <si>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</si>
  <si>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</si>
  <si>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</si>
  <si>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</si>
  <si>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</si>
  <si>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</si>
  <si>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</si>
  <si>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</si>
  <si>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</si>
  <si>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</si>
  <si>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</si>
  <si>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</si>
  <si>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</si>
  <si>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</si>
  <si>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</si>
  <si>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</si>
  <si>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</si>
  <si>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</si>
  <si>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</si>
  <si>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</si>
  <si>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</si>
  <si>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</si>
  <si>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</si>
  <si>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</si>
  <si>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</si>
  <si>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</si>
  <si>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</si>
  <si>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</si>
  <si>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</si>
  <si>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</si>
  <si>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</si>
  <si>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</si>
  <si>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</si>
  <si>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</si>
  <si>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</si>
  <si>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</si>
  <si>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</si>
  <si>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</si>
  <si>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</si>
  <si>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</si>
  <si>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</si>
  <si>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</si>
  <si>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</si>
  <si>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</si>
  <si>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</si>
  <si>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</si>
  <si>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</si>
  <si>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</si>
  <si>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</si>
  <si>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</si>
  <si>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</si>
  <si>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</si>
  <si>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</si>
  <si>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</si>
  <si>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</si>
  <si>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</si>
  <si>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</si>
  <si>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</si>
  <si>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</si>
  <si>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</si>
  <si>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</si>
  <si>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</si>
  <si>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</si>
  <si>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</si>
  <si>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</si>
  <si>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</si>
  <si>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</si>
  <si>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</si>
  <si>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</si>
  <si>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</si>
  <si>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</si>
  <si>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</si>
  <si>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</si>
  <si>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</si>
  <si>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</si>
  <si>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</si>
  <si>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</si>
  <si>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</si>
  <si>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</si>
  <si>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</si>
  <si>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</si>
  <si>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</si>
  <si>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</si>
  <si>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</si>
  <si>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</si>
  <si>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</si>
  <si>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</si>
  <si>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</si>
  <si>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</si>
  <si>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</si>
  <si>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</si>
  <si>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</si>
  <si>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</si>
  <si>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</si>
  <si>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</si>
  <si>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</si>
  <si>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</si>
  <si>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</si>
  <si>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</si>
  <si>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</si>
  <si>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</si>
  <si>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</si>
  <si>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</si>
  <si>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</si>
  <si>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</si>
  <si>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</si>
  <si>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</si>
  <si>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</si>
  <si>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</si>
  <si>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</si>
  <si>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</si>
  <si>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</si>
  <si>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</si>
  <si>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</si>
  <si>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</si>
  <si>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</si>
  <si>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</si>
  <si>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</si>
  <si>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</si>
  <si>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</si>
  <si>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</si>
  <si>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</si>
  <si>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</si>
  <si>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</si>
  <si>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</si>
  <si>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</si>
  <si>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</si>
  <si>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</si>
  <si>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</si>
  <si>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</si>
  <si>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</si>
  <si>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</si>
  <si>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</si>
  <si>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</si>
  <si>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</si>
  <si>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</si>
  <si>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</si>
  <si>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</si>
  <si>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</si>
  <si>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</si>
  <si>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</si>
  <si>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</si>
  <si>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</si>
  <si>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</si>
  <si>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</si>
  <si>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</si>
  <si>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</si>
  <si>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</si>
  <si>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</si>
  <si>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</si>
  <si>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</si>
  <si>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</si>
  <si>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</si>
  <si>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</si>
  <si>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</si>
  <si>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</si>
  <si>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</si>
  <si>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</si>
  <si>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</si>
  <si>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</si>
  <si>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</si>
  <si>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</si>
  <si>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</si>
  <si>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</si>
  <si>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</si>
  <si>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</si>
  <si>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</si>
  <si>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</si>
  <si>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</si>
  <si>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</si>
  <si>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</si>
  <si>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</si>
  <si>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</si>
  <si>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</si>
  <si>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</si>
  <si>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</si>
  <si>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</si>
  <si>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</si>
  <si>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</si>
  <si>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</si>
  <si>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</si>
  <si>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</si>
  <si>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</si>
  <si>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</si>
  <si>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</si>
  <si>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</si>
  <si>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</si>
  <si>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</si>
  <si>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</si>
  <si>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</si>
  <si>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</si>
  <si>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</si>
  <si>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</si>
  <si>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</si>
  <si>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</si>
  <si>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</si>
  <si>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</si>
  <si>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</si>
  <si>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</si>
  <si>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</si>
  <si>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</si>
  <si>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</si>
  <si>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</si>
  <si>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</si>
  <si>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</si>
  <si>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</si>
  <si>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</si>
  <si>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</si>
  <si>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</si>
  <si>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</si>
  <si>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</si>
  <si>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</si>
  <si>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</si>
  <si>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</si>
  <si>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</si>
  <si>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</si>
  <si>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</si>
  <si>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</si>
  <si>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</si>
  <si>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</si>
  <si>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</si>
  <si>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</si>
  <si>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</si>
  <si>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</si>
  <si>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</si>
  <si>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</si>
  <si>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</si>
  <si>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</si>
  <si>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</si>
  <si>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</si>
  <si>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</si>
  <si>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</si>
  <si>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</si>
  <si>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</si>
  <si>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</si>
  <si>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</si>
  <si>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</si>
  <si>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</si>
  <si>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</si>
  <si>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</si>
  <si>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</si>
  <si>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</si>
  <si>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</si>
  <si>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</si>
  <si>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</si>
  <si>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</si>
  <si>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</si>
  <si>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</si>
  <si>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</si>
  <si>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</si>
  <si>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</si>
  <si>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</si>
  <si>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</si>
  <si>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</si>
  <si>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</si>
  <si>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</si>
  <si>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</si>
  <si>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</si>
  <si>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</si>
  <si>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</si>
  <si>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</si>
  <si>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</si>
  <si>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</si>
  <si>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</si>
  <si>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</si>
  <si>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</si>
  <si>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</si>
  <si>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</si>
  <si>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</si>
  <si>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</si>
  <si>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</si>
  <si>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</si>
  <si>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</si>
  <si>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</si>
  <si>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</si>
  <si>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</si>
  <si>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</si>
  <si>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</si>
  <si>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</si>
  <si>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</si>
  <si>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</si>
  <si>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</si>
  <si>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</si>
  <si>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</si>
  <si>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</si>
  <si>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</si>
  <si>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</si>
  <si>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</si>
  <si>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</si>
  <si>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</si>
  <si>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</si>
  <si>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</si>
  <si>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</si>
  <si>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</si>
  <si>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</si>
  <si>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</si>
  <si>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</si>
  <si>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</si>
  <si>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</si>
  <si>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</si>
  <si>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</si>
  <si>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</si>
  <si>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</si>
  <si>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</si>
  <si>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</si>
  <si>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</si>
  <si>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</si>
  <si>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</si>
  <si>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</si>
  <si>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</si>
  <si>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</si>
  <si>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</si>
  <si>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</si>
  <si>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</si>
  <si>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</si>
  <si>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</si>
  <si>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</si>
  <si>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</si>
  <si>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</si>
  <si>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</si>
  <si>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</si>
  <si>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</si>
  <si>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</si>
  <si>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</si>
  <si>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</si>
  <si>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</si>
  <si>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</si>
  <si>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</si>
  <si>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</si>
  <si>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</si>
  <si>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</si>
  <si>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</si>
  <si>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</si>
  <si>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</si>
  <si>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</si>
  <si>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</si>
  <si>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</si>
  <si>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</si>
  <si>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</si>
  <si>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</si>
  <si>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</si>
  <si>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</si>
  <si>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</si>
  <si>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</si>
  <si>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</si>
  <si>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</si>
  <si>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</si>
  <si>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</si>
  <si>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</si>
  <si>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</si>
  <si>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</si>
  <si>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</si>
  <si>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</si>
  <si>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</si>
  <si>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</si>
  <si>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</si>
  <si>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</si>
  <si>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</si>
  <si>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</si>
  <si>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</si>
  <si>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</si>
  <si>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</si>
  <si>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</si>
  <si>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</si>
  <si>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</si>
  <si>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</si>
  <si>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</si>
  <si>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</si>
  <si>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</si>
  <si>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</si>
  <si>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</si>
  <si>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</si>
  <si>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</si>
  <si>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</si>
  <si>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</si>
  <si>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</si>
  <si>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</si>
  <si>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</si>
  <si>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</si>
  <si>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</si>
  <si>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</si>
  <si>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</si>
  <si>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</si>
  <si>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</si>
  <si>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</si>
  <si>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</si>
  <si>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</si>
  <si>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</si>
  <si>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</si>
  <si>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</si>
  <si>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</si>
  <si>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</si>
  <si>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</si>
  <si>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</si>
  <si>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</si>
  <si>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</si>
  <si>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</si>
  <si>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</si>
  <si>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</si>
  <si>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</si>
  <si>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</si>
  <si>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</si>
  <si>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</si>
  <si>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</si>
  <si>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</si>
  <si>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</si>
  <si>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</si>
  <si>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</si>
  <si>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</si>
  <si>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</si>
  <si>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</si>
  <si>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</si>
  <si>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</si>
  <si>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</si>
  <si>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</si>
  <si>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</si>
  <si>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</si>
  <si>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</si>
  <si>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</si>
  <si>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</si>
  <si>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</si>
  <si>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</si>
  <si>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</si>
  <si>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</si>
  <si>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</si>
  <si>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</si>
  <si>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</si>
  <si>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</si>
  <si>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</si>
  <si>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</si>
  <si>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</si>
  <si>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</si>
  <si>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</si>
  <si>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</si>
  <si>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</si>
  <si>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</si>
  <si>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</si>
  <si>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</si>
  <si>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</si>
  <si>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</si>
  <si>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</si>
  <si>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</si>
  <si>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</si>
  <si>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</si>
  <si>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</si>
  <si>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</si>
  <si>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</si>
  <si>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</si>
  <si>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</si>
  <si>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</si>
  <si>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</si>
  <si>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</si>
  <si>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</si>
  <si>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</si>
  <si>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</si>
  <si>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</si>
  <si>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</si>
  <si>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</si>
  <si>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</si>
  <si>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</si>
  <si>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</si>
  <si>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</si>
  <si>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</si>
  <si>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</si>
  <si>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</si>
  <si>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</si>
  <si>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</si>
  <si>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</si>
  <si>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</si>
  <si>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</si>
  <si>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</si>
  <si>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</si>
  <si>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</si>
  <si>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</si>
  <si>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</si>
  <si>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</si>
  <si>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</si>
  <si>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</si>
  <si>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</si>
  <si>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</si>
  <si>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</si>
  <si>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</si>
  <si>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</si>
  <si>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</si>
  <si>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</si>
  <si>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</si>
  <si>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</si>
  <si>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</si>
  <si>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</si>
  <si>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</si>
  <si>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</si>
  <si>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</si>
  <si>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</si>
  <si>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</si>
  <si>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</si>
  <si>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</si>
  <si>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</si>
  <si>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</si>
  <si>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</si>
  <si>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</si>
  <si>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</si>
  <si>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</si>
  <si>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</si>
  <si>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</si>
  <si>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</si>
  <si>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</si>
  <si>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</si>
  <si>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</si>
  <si>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</si>
  <si>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</si>
  <si>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</si>
  <si>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</si>
  <si>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</si>
  <si>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</si>
  <si>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</si>
  <si>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</si>
  <si>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</si>
  <si>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</si>
  <si>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</si>
  <si>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</si>
  <si>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</si>
  <si>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</si>
  <si>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</si>
  <si>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</si>
  <si>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</si>
  <si>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</si>
  <si>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</si>
  <si>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</si>
  <si>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</si>
  <si>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</si>
  <si>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</si>
  <si>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</si>
  <si>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</si>
  <si>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</si>
  <si>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</si>
  <si>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</si>
  <si>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</si>
  <si>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</si>
  <si>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</si>
  <si>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</si>
  <si>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</si>
  <si>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</si>
  <si>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</si>
  <si>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</si>
  <si>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</si>
  <si>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</si>
  <si>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</si>
  <si>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</si>
  <si>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</si>
  <si>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</si>
  <si>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</si>
  <si>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</si>
  <si>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</si>
  <si>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</si>
  <si>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</si>
  <si>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</si>
  <si>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</si>
  <si>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</si>
  <si>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</si>
  <si>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</si>
  <si>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</si>
  <si>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</si>
  <si>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</si>
  <si>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</si>
  <si>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</si>
  <si>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</si>
  <si>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</si>
  <si>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</si>
  <si>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</si>
  <si>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</si>
  <si>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</si>
  <si>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</si>
  <si>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</si>
  <si>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</si>
  <si>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</si>
  <si>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</si>
  <si>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</si>
  <si>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</si>
  <si>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</si>
  <si>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</si>
  <si>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</si>
  <si>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</si>
  <si>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</si>
  <si>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</si>
  <si>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</si>
  <si>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</si>
  <si>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</si>
  <si>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</si>
  <si>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</si>
  <si>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</si>
  <si>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</si>
  <si>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</si>
  <si>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</si>
  <si>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</si>
  <si>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</si>
  <si>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</si>
  <si>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</si>
  <si>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</si>
  <si>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</si>
  <si>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</si>
  <si>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</si>
  <si>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</si>
  <si>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</si>
  <si>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</si>
  <si>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</si>
  <si>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</si>
  <si>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</si>
  <si>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</si>
  <si>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</si>
  <si>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</si>
  <si>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</si>
  <si>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</si>
  <si>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</si>
  <si>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</si>
  <si>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</si>
  <si>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</si>
  <si>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</si>
  <si>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</si>
  <si>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</si>
  <si>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</si>
  <si>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</si>
  <si>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</si>
  <si>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</si>
  <si>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</si>
  <si>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</si>
  <si>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</si>
  <si>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</si>
  <si>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</si>
  <si>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</si>
  <si>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</si>
  <si>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</si>
  <si>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</si>
  <si>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</si>
  <si>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</si>
  <si>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</si>
  <si>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</si>
  <si>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</si>
  <si>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</si>
  <si>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</si>
  <si>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</si>
  <si>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</si>
  <si>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</si>
  <si>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</si>
  <si>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</si>
  <si>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</si>
  <si>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</si>
  <si>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</si>
  <si>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</si>
  <si>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</si>
  <si>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</si>
  <si>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</si>
  <si>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</si>
  <si>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</si>
  <si>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</si>
  <si>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</si>
  <si>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</si>
  <si>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</si>
  <si>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</si>
  <si>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</si>
  <si>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</si>
  <si>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</si>
  <si>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</si>
  <si>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</si>
  <si>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</si>
  <si>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</si>
  <si>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</si>
  <si>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</si>
  <si>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</si>
  <si>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</si>
  <si>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</si>
  <si>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</si>
  <si>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</si>
  <si>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</si>
  <si>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</si>
  <si>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</si>
  <si>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</si>
  <si>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</si>
  <si>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</si>
  <si>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</si>
  <si>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</si>
  <si>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</si>
  <si>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</si>
  <si>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</si>
  <si>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</si>
  <si>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</si>
  <si>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</si>
  <si>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</si>
  <si>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</si>
  <si>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</si>
  <si>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</si>
  <si>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</si>
  <si>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</si>
  <si>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</si>
  <si>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</si>
  <si>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</si>
  <si>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</si>
  <si>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</si>
  <si>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</si>
  <si>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</si>
  <si>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</si>
  <si>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</si>
  <si>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</si>
  <si>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</si>
  <si>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</si>
  <si>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</si>
  <si>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</si>
  <si>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</si>
  <si>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</si>
  <si>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</si>
  <si>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</si>
  <si>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</si>
  <si>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</si>
  <si>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</si>
  <si>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</si>
  <si>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</si>
  <si>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</si>
  <si>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</si>
  <si>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</si>
  <si>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</si>
  <si>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</si>
  <si>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</si>
  <si>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</si>
  <si>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</si>
  <si>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</si>
  <si>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</si>
  <si>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</si>
  <si>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</si>
  <si>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</si>
  <si>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</si>
  <si>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</si>
  <si>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</si>
  <si>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</si>
  <si>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</si>
  <si>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</si>
  <si>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</si>
  <si>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</si>
  <si>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</si>
  <si>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</si>
  <si>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</si>
  <si>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</si>
  <si>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</si>
  <si>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</si>
  <si>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</si>
  <si>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</si>
  <si>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</si>
  <si>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</si>
  <si>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</si>
  <si>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</si>
  <si>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</si>
  <si>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</si>
  <si>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</si>
  <si>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</si>
  <si>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</si>
  <si>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</si>
  <si>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</si>
  <si>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</si>
  <si>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</si>
  <si>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</si>
  <si>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</si>
  <si>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</si>
  <si>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</si>
  <si>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</si>
  <si>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</si>
  <si>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</si>
  <si>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</si>
  <si>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</si>
  <si>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</si>
  <si>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</si>
  <si>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</si>
  <si>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</si>
  <si>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</si>
  <si>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</si>
  <si>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</si>
  <si>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</si>
  <si>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</si>
  <si>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</si>
  <si>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</si>
  <si>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</si>
  <si>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</si>
  <si>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</si>
  <si>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</si>
  <si>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</si>
  <si>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</si>
  <si>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</si>
  <si>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</si>
  <si>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</si>
  <si>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</si>
  <si>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</si>
  <si>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</si>
  <si>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</si>
  <si>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</si>
  <si>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</si>
  <si>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</si>
  <si>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</si>
  <si>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</si>
  <si>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</si>
  <si>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</si>
  <si>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</si>
  <si>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</si>
  <si>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</si>
  <si>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</si>
  <si>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</si>
  <si>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</si>
  <si>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</si>
  <si>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</si>
  <si>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</si>
  <si>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</si>
  <si>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</si>
  <si>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</si>
  <si>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</si>
  <si>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</si>
  <si>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</si>
  <si>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</si>
  <si>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</si>
  <si>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</si>
  <si>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</si>
  <si>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</si>
  <si>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</si>
  <si>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</si>
  <si>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</si>
  <si>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</si>
  <si>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</si>
  <si>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</si>
  <si>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</si>
  <si>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</si>
  <si>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</si>
  <si>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</si>
  <si>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</si>
  <si>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</si>
  <si>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</si>
  <si>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</si>
  <si>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</si>
  <si>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</si>
  <si>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</si>
  <si>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</si>
  <si>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</si>
  <si>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</si>
  <si>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</si>
  <si>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</si>
  <si>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</si>
  <si>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</si>
  <si>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</si>
  <si>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</si>
  <si>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</si>
  <si>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</si>
  <si>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</si>
  <si>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</si>
  <si>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</si>
  <si>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</si>
  <si>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</si>
  <si>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</si>
  <si>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</si>
  <si>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</si>
  <si>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</si>
  <si>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</si>
  <si>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</si>
  <si>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</si>
  <si>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</si>
  <si>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</si>
  <si>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</si>
  <si>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</si>
  <si>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</si>
  <si>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</si>
  <si>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</si>
  <si>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</si>
  <si>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</si>
  <si>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</si>
  <si>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</si>
  <si>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</si>
  <si>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</si>
  <si>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</si>
  <si>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</si>
  <si>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</si>
  <si>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</si>
  <si>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</si>
  <si>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</si>
  <si>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</si>
  <si>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</si>
  <si>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</si>
  <si>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</si>
  <si>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</si>
  <si>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</si>
  <si>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</si>
  <si>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</si>
  <si>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</si>
  <si>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</si>
  <si>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</si>
  <si>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</si>
  <si>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</si>
  <si>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</si>
  <si>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</si>
  <si>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</si>
  <si>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</si>
  <si>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</si>
  <si>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</si>
  <si>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</si>
  <si>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</si>
  <si>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</si>
  <si>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</si>
  <si>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</si>
  <si>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</si>
  <si>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</si>
  <si>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</si>
  <si>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</si>
  <si>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</si>
  <si>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</si>
  <si>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</si>
  <si>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</si>
  <si>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</si>
  <si>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</si>
  <si>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</si>
  <si>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</si>
  <si>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</si>
  <si>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</si>
  <si>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</si>
  <si>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</si>
  <si>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</si>
  <si>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</si>
  <si>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</si>
  <si>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</si>
  <si>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</si>
  <si>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</si>
  <si>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</si>
  <si>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</si>
  <si>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</si>
  <si>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</si>
  <si>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</si>
  <si>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</si>
  <si>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</si>
  <si>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</si>
  <si>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</si>
  <si>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</si>
  <si>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</si>
  <si>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</si>
  <si>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</si>
  <si>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</si>
  <si>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</si>
  <si>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</si>
  <si>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</si>
  <si>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</si>
  <si>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</si>
  <si>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</si>
  <si>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</si>
  <si>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</si>
  <si>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</si>
  <si>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</si>
  <si>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</si>
  <si>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</si>
  <si>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</si>
  <si>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</si>
  <si>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</si>
  <si>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</si>
  <si>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</si>
  <si>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</si>
  <si>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</si>
  <si>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</si>
  <si>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</si>
  <si>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</si>
  <si>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</si>
  <si>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</si>
  <si>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</si>
  <si>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</si>
  <si>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</si>
  <si>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</si>
  <si>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</si>
  <si>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</si>
  <si>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</si>
  <si>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</si>
  <si>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</si>
  <si>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</si>
  <si>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</si>
  <si>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</si>
  <si>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</si>
  <si>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</si>
  <si>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</si>
  <si>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</si>
  <si>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</si>
  <si>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</si>
  <si>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</si>
  <si>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</si>
  <si>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</si>
  <si>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</si>
  <si>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</si>
  <si>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</si>
  <si>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</si>
  <si>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</si>
  <si>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</si>
  <si>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</si>
  <si>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</si>
  <si>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</si>
  <si>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</si>
  <si>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</si>
  <si>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</si>
  <si>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</si>
  <si>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</si>
  <si>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</si>
  <si>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</si>
  <si>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</si>
  <si>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</si>
  <si>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</si>
  <si>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</si>
  <si>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</si>
  <si>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</si>
  <si>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</si>
  <si>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</si>
  <si>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</si>
  <si>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</si>
  <si>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</si>
  <si>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</si>
  <si>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</si>
  <si>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</si>
  <si>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</si>
  <si>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</si>
  <si>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</si>
  <si>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</si>
  <si>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</si>
  <si>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</si>
  <si>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</si>
  <si>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</si>
  <si>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</si>
  <si>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</si>
  <si>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</si>
  <si>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</si>
  <si>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</si>
  <si>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</si>
  <si>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</si>
  <si>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</si>
  <si>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</si>
  <si>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</si>
  <si>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</si>
  <si>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</si>
  <si>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</si>
  <si>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</si>
  <si>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</si>
  <si>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</si>
  <si>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</si>
  <si>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</si>
  <si>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</si>
  <si>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</si>
  <si>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</si>
  <si>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</si>
  <si>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</si>
  <si>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</si>
  <si>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</si>
  <si>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</si>
  <si>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</si>
  <si>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</si>
  <si>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</si>
  <si>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</si>
  <si>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</si>
  <si>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</si>
  <si>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</si>
  <si>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</si>
  <si>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</si>
  <si>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</si>
  <si>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</si>
  <si>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</si>
  <si>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</si>
  <si>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</si>
  <si>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</si>
  <si>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</si>
  <si>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</si>
  <si>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</si>
  <si>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</si>
  <si>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</si>
  <si>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</si>
  <si>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</si>
  <si>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</si>
  <si>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</si>
  <si>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</si>
  <si>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</si>
  <si>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</si>
  <si>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</si>
  <si>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</si>
  <si>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</si>
  <si>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</si>
  <si>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</si>
  <si>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</si>
  <si>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</si>
  <si>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</si>
  <si>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</si>
  <si>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</si>
  <si>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</si>
  <si>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</si>
  <si>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</si>
  <si>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</si>
  <si>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</si>
  <si>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</si>
  <si>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</si>
  <si>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</si>
  <si>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</si>
  <si>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</si>
  <si>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</si>
  <si>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</si>
  <si>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</si>
  <si>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</si>
  <si>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</si>
  <si>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</si>
  <si>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</si>
  <si>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</si>
  <si>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</si>
  <si>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</si>
  <si>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</si>
  <si>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</si>
  <si>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</si>
  <si>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</si>
  <si>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</si>
  <si>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</si>
  <si>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</si>
  <si>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</si>
  <si>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</si>
  <si>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</si>
  <si>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</si>
  <si>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</si>
  <si>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</si>
  <si>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</si>
  <si>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</si>
  <si>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</si>
  <si>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</si>
  <si>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</si>
  <si>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</si>
  <si>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</si>
  <si>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</si>
  <si>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</si>
  <si>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</si>
  <si>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</si>
  <si>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</si>
  <si>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</si>
  <si>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</si>
  <si>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</si>
  <si>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</si>
  <si>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</si>
  <si>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</si>
  <si>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</si>
  <si>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</si>
  <si>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</si>
  <si>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</si>
  <si>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</si>
  <si>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</si>
  <si>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</si>
  <si>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</si>
  <si>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</si>
  <si>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</si>
  <si>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</si>
  <si>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</si>
  <si>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</si>
  <si>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</si>
  <si>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</si>
  <si>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</si>
  <si>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</si>
  <si>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</si>
  <si>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</si>
  <si>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</si>
  <si>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</si>
  <si>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</si>
  <si>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</si>
  <si>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</si>
  <si>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</si>
  <si>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</si>
  <si>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</si>
  <si>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</si>
  <si>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</si>
  <si>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</si>
  <si>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</si>
  <si>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</si>
  <si>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</si>
  <si>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</si>
  <si>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</si>
  <si>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</si>
  <si>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</si>
  <si>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</si>
  <si>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</si>
  <si>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</si>
  <si>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</si>
  <si>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</si>
  <si>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</si>
  <si>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</si>
  <si>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</si>
  <si>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</si>
  <si>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</si>
  <si>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</si>
  <si>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</si>
  <si>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</si>
  <si>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</si>
  <si>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</si>
  <si>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</si>
  <si>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</si>
  <si>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</si>
  <si>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</si>
  <si>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</si>
  <si>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</si>
  <si>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</si>
  <si>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</si>
  <si>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</si>
  <si>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</si>
  <si>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</si>
  <si>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</si>
  <si>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</si>
  <si>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</si>
  <si>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</si>
  <si>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</si>
  <si>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</si>
  <si>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</si>
  <si>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</si>
  <si>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</si>
  <si>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</si>
  <si>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</si>
  <si>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</si>
  <si>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</si>
  <si>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</si>
  <si>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</si>
  <si>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</si>
  <si>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</si>
  <si>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</si>
  <si>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</si>
  <si>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</si>
  <si>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</si>
  <si>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</si>
  <si>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</si>
  <si>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</si>
  <si>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</si>
  <si>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</si>
  <si>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</si>
  <si>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</si>
  <si>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</si>
  <si>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</si>
  <si>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</si>
  <si>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</si>
  <si>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</si>
  <si>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</si>
  <si>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</si>
  <si>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</si>
  <si>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</si>
  <si>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</si>
  <si>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</si>
  <si>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</si>
  <si>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</si>
  <si>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</si>
  <si>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</si>
  <si>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</si>
  <si>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</si>
  <si>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</si>
  <si>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</si>
  <si>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</si>
  <si>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</si>
  <si>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</si>
  <si>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</si>
  <si>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</si>
  <si>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</si>
  <si>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</si>
  <si>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</si>
  <si>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</si>
  <si>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</si>
  <si>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</si>
  <si>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</si>
  <si>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</si>
  <si>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</si>
  <si>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</si>
  <si>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</si>
  <si>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</si>
  <si>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</si>
  <si>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</si>
  <si>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</si>
  <si>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</si>
  <si>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</si>
  <si>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</si>
  <si>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</si>
  <si>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</si>
  <si>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</si>
  <si>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</si>
  <si>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</si>
  <si>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</si>
  <si>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</si>
  <si>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</si>
  <si>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</si>
  <si>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</si>
  <si>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</si>
  <si>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</si>
  <si>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</si>
  <si>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</si>
  <si>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</si>
  <si>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</si>
  <si>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</si>
  <si>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</si>
  <si>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</si>
  <si>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</si>
  <si>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</si>
  <si>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</si>
  <si>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</si>
  <si>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</si>
  <si>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</si>
  <si>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</si>
  <si>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</si>
  <si>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</si>
  <si>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</si>
  <si>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</si>
  <si>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</si>
  <si>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</si>
  <si>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</si>
  <si>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</si>
  <si>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</si>
  <si>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</si>
  <si>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</si>
  <si>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</si>
  <si>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</si>
  <si>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</si>
  <si>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</si>
  <si>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</si>
  <si>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</si>
  <si>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</si>
  <si>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</si>
  <si>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</si>
  <si>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</si>
  <si>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</si>
  <si>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</si>
  <si>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</si>
  <si>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</si>
  <si>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</si>
  <si>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</si>
  <si>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</si>
  <si>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</si>
  <si>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</si>
  <si>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</si>
  <si>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</si>
  <si>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</si>
  <si>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</si>
  <si>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</si>
  <si>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</si>
  <si>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</si>
  <si>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</si>
  <si>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</si>
  <si>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</si>
  <si>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</si>
  <si>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</si>
  <si>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</si>
  <si>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</si>
  <si>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</si>
  <si>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</si>
  <si>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</si>
  <si>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</si>
  <si>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</si>
  <si>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</si>
  <si>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</si>
  <si>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</si>
  <si>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</si>
  <si>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</si>
  <si>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</si>
  <si>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</si>
  <si>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</si>
  <si>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</si>
  <si>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</si>
  <si>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</si>
  <si>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</si>
  <si>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</si>
  <si>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</si>
  <si>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</si>
  <si>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</si>
  <si>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</si>
  <si>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</si>
  <si>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</si>
  <si>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</si>
  <si>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</si>
  <si>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</si>
  <si>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</si>
  <si>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</si>
  <si>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</si>
  <si>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</si>
  <si>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</si>
  <si>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</si>
  <si>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</si>
  <si>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</si>
  <si>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</si>
  <si>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</si>
  <si>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</si>
  <si>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</si>
  <si>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</si>
  <si>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</si>
  <si>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</si>
  <si>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</si>
  <si>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</si>
  <si>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</si>
  <si>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</si>
  <si>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</si>
  <si>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</si>
  <si>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</si>
  <si>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</si>
  <si>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</si>
  <si>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</si>
  <si>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</si>
  <si>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</si>
  <si>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</si>
  <si>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</si>
  <si>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</si>
  <si>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</si>
  <si>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</si>
  <si>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</si>
  <si>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</si>
  <si>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</si>
  <si>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</si>
  <si>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</si>
  <si>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</si>
  <si>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</si>
  <si>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</si>
  <si>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</si>
  <si>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</si>
  <si>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</si>
  <si>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</si>
  <si>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</si>
  <si>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</si>
  <si>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</si>
  <si>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</si>
  <si>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</si>
  <si>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</si>
  <si>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</si>
  <si>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</si>
  <si>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</si>
  <si>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</si>
  <si>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</si>
  <si>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</si>
  <si>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</si>
  <si>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</si>
  <si>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</si>
  <si>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</si>
  <si>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</si>
  <si>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</si>
  <si>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</si>
  <si>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</si>
  <si>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</si>
  <si>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</si>
  <si>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</si>
  <si>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</si>
  <si>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</si>
  <si>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</si>
  <si>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</si>
  <si>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</si>
  <si>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</si>
  <si>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</si>
  <si>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</si>
  <si>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</si>
  <si>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</si>
  <si>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</si>
  <si>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</si>
  <si>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</si>
  <si>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</si>
  <si>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</si>
  <si>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</si>
  <si>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</si>
  <si>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</si>
  <si>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</si>
  <si>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</si>
  <si>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</si>
  <si>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</si>
  <si>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</si>
  <si>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</si>
  <si>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</si>
  <si>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</si>
  <si>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</si>
  <si>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</si>
  <si>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</si>
  <si>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</si>
  <si>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</si>
  <si>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</si>
  <si>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</si>
  <si>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</si>
  <si>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</si>
  <si>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</si>
  <si>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</si>
  <si>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</si>
  <si>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</si>
  <si>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</si>
  <si>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</si>
  <si>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</si>
  <si>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</si>
  <si>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</si>
  <si>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</si>
  <si>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</si>
  <si>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</si>
  <si>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</si>
  <si>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</si>
  <si>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</si>
  <si>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</si>
  <si>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</si>
  <si>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</si>
  <si>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</si>
  <si>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</si>
  <si>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</si>
  <si>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</si>
  <si>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</si>
  <si>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</si>
  <si>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</si>
  <si>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</si>
  <si>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</si>
  <si>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</si>
  <si>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</si>
  <si>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</si>
  <si>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</si>
  <si>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</si>
  <si>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</si>
  <si>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</si>
  <si>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</si>
  <si>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</si>
  <si>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</si>
  <si>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</si>
  <si>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</si>
  <si>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</si>
  <si>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</si>
  <si>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</si>
  <si>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</si>
  <si>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</si>
  <si>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</si>
  <si>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</si>
  <si>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</si>
  <si>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</si>
  <si>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</si>
  <si>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</si>
  <si>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</si>
  <si>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</si>
  <si>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</si>
  <si>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</si>
  <si>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</si>
  <si>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</si>
  <si>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</si>
  <si>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</si>
  <si>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</si>
  <si>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</si>
  <si>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</si>
  <si>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</si>
  <si>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</si>
  <si>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</si>
  <si>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</si>
  <si>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</si>
  <si>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</si>
  <si>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</si>
  <si>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</si>
  <si>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</si>
  <si>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</si>
  <si>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</si>
  <si>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</si>
  <si>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</si>
  <si>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</si>
  <si>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</si>
  <si>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</si>
  <si>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</si>
  <si>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</si>
  <si>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</si>
  <si>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</si>
  <si>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</si>
  <si>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</si>
  <si>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</si>
  <si>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</si>
  <si>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</si>
  <si>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</si>
  <si>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</si>
  <si>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</si>
  <si>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</si>
  <si>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</si>
  <si>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</si>
  <si>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</si>
  <si>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</si>
  <si>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</si>
  <si>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</si>
  <si>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</si>
  <si>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</si>
  <si>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</si>
  <si>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</si>
  <si>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</si>
  <si>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</si>
  <si>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</si>
  <si>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</si>
  <si>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</si>
  <si>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</si>
  <si>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</si>
  <si>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</si>
  <si>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</si>
  <si>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</si>
  <si>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</si>
  <si>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</si>
  <si>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</si>
  <si>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</si>
  <si>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</si>
  <si>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</si>
  <si>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</si>
  <si>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</si>
  <si>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</si>
  <si>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</si>
  <si>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</si>
  <si>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</si>
  <si>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</si>
  <si>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</si>
  <si>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</si>
  <si>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</si>
  <si>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</si>
  <si>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</si>
  <si>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</si>
  <si>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</si>
  <si>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</si>
  <si>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</si>
  <si>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</si>
  <si>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</si>
  <si>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</si>
  <si>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</si>
  <si>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</si>
  <si>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</si>
  <si>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</si>
  <si>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</si>
  <si>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</si>
  <si>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</si>
  <si>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</si>
  <si>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</si>
  <si>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</si>
  <si>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</si>
  <si>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</si>
  <si>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</si>
  <si>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</si>
  <si>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</si>
  <si>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</si>
  <si>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</si>
  <si>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</si>
  <si>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</si>
  <si>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</si>
  <si>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</si>
  <si>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</si>
  <si>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</si>
  <si>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</si>
  <si>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</si>
  <si>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</si>
  <si>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</si>
  <si>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</si>
  <si>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</si>
  <si>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</si>
  <si>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</si>
  <si>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</si>
  <si>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</si>
  <si>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</si>
  <si>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</si>
  <si>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</si>
  <si>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</si>
  <si>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</si>
  <si>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</si>
  <si>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</si>
  <si>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</si>
  <si>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</si>
  <si>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</si>
  <si>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</si>
  <si>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</si>
  <si>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</si>
  <si>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</si>
  <si>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</si>
  <si>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</si>
  <si>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</si>
  <si>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</si>
  <si>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</si>
  <si>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</si>
  <si>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</si>
  <si>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</si>
  <si>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</si>
  <si>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</si>
  <si>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</si>
  <si>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</si>
  <si>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</si>
  <si>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</si>
  <si>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</si>
  <si>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</si>
  <si>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</si>
  <si>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</si>
  <si>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</si>
  <si>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</si>
  <si>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</si>
  <si>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</si>
  <si>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</si>
  <si>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</si>
  <si>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</si>
  <si>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</si>
  <si>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</si>
  <si>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</si>
  <si>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</si>
  <si>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</si>
  <si>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</si>
  <si>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</si>
  <si>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</si>
  <si>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</si>
  <si>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</si>
  <si>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</si>
  <si>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</si>
  <si>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</si>
  <si>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</si>
  <si>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</si>
  <si>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</si>
  <si>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</si>
  <si>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</si>
  <si>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</si>
  <si>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</si>
  <si>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</si>
  <si>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</si>
  <si>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</si>
  <si>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</si>
  <si>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</si>
  <si>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</si>
  <si>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</si>
  <si>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</si>
  <si>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</si>
  <si>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</si>
  <si>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</si>
  <si>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</si>
  <si>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</si>
  <si>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</si>
  <si>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</si>
  <si>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</si>
  <si>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</si>
  <si>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</si>
  <si>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</si>
  <si>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</si>
  <si>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</si>
  <si>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</si>
  <si>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</si>
  <si>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</si>
  <si>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</si>
  <si>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</si>
  <si>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</si>
  <si>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</si>
  <si>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</si>
  <si>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</si>
  <si>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</si>
  <si>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</si>
  <si>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</si>
  <si>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</si>
  <si>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</si>
  <si>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</si>
  <si>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</si>
  <si>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</si>
  <si>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</si>
  <si>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</si>
  <si>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</si>
  <si>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</si>
  <si>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</si>
  <si>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</si>
  <si>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</si>
  <si>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</si>
  <si>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</si>
  <si>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</si>
  <si>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</si>
  <si>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</si>
  <si>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</si>
  <si>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</si>
  <si>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</si>
  <si>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</si>
  <si>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</si>
  <si>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</si>
  <si>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</si>
  <si>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</si>
  <si>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</si>
  <si>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</si>
  <si>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</si>
  <si>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</si>
  <si>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</si>
  <si>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</si>
  <si>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</si>
  <si>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</si>
  <si>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</si>
  <si>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</si>
  <si>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</si>
  <si>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</si>
  <si>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</si>
  <si>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</si>
  <si>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</si>
  <si>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</si>
  <si>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</si>
  <si>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</si>
  <si>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</si>
  <si>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</si>
  <si>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</si>
  <si>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</si>
  <si>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</si>
  <si>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</si>
  <si>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</si>
  <si>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</si>
  <si>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</si>
  <si>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</si>
  <si>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</si>
  <si>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</si>
  <si>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</si>
  <si>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</si>
  <si>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</si>
  <si>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</si>
  <si>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</si>
  <si>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</si>
  <si>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</si>
  <si>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</si>
  <si>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</si>
  <si>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</si>
  <si>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</si>
  <si>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</si>
  <si>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</si>
  <si>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</si>
  <si>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</si>
  <si>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</si>
  <si>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</si>
  <si>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</si>
  <si>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</si>
  <si>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</si>
  <si>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</si>
  <si>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</si>
  <si>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</si>
  <si>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</si>
  <si>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</si>
  <si>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</si>
  <si>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</si>
  <si>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</si>
  <si>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</si>
  <si>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</si>
  <si>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</si>
  <si>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</si>
  <si>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</si>
  <si>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</si>
  <si>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</si>
  <si>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</si>
  <si>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</si>
  <si>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</si>
  <si>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</si>
  <si>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</si>
  <si>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</si>
  <si>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</si>
  <si>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</si>
  <si>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</si>
  <si>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</si>
  <si>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</si>
  <si>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</si>
  <si>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</si>
  <si>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</si>
  <si>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</si>
  <si>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</si>
  <si>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</si>
  <si>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</si>
  <si>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</si>
  <si>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</si>
  <si>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</si>
  <si>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</si>
  <si>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</si>
  <si>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</si>
  <si>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</si>
  <si>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</si>
  <si>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</si>
  <si>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</si>
  <si>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</si>
  <si>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</si>
  <si>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</si>
  <si>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</si>
  <si>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</si>
  <si>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</si>
  <si>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</si>
  <si>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</si>
  <si>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</si>
  <si>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</si>
  <si>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</si>
  <si>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</si>
  <si>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</si>
  <si>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</si>
  <si>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</si>
  <si>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</si>
  <si>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</si>
  <si>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</si>
  <si>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</si>
  <si>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</si>
  <si>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</si>
  <si>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</si>
  <si>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</si>
  <si>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</si>
  <si>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</si>
  <si>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</si>
  <si>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</si>
  <si>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</si>
  <si>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</si>
  <si>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</si>
  <si>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</si>
  <si>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</si>
  <si>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</si>
  <si>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</si>
  <si>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</si>
  <si>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</si>
  <si>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</si>
  <si>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</si>
  <si>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</si>
  <si>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</si>
  <si>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</si>
  <si>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</si>
  <si>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</si>
  <si>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</si>
  <si>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</si>
  <si>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</si>
  <si>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</si>
  <si>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</si>
  <si>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</si>
  <si>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</si>
  <si>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</si>
  <si>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</si>
  <si>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</si>
  <si>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</si>
  <si>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</si>
  <si>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</si>
  <si>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</si>
  <si>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</si>
  <si>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</si>
  <si>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</si>
  <si>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</si>
  <si>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</si>
  <si>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</si>
  <si>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</si>
  <si>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</si>
  <si>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</si>
  <si>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</si>
  <si>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</si>
  <si>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</si>
  <si>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</si>
  <si>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</si>
  <si>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</si>
  <si>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</si>
  <si>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</si>
  <si>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</si>
  <si>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</si>
  <si>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</si>
  <si>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</si>
  <si>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</si>
  <si>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</si>
  <si>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</si>
  <si>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</si>
  <si>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</si>
  <si>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</si>
  <si>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</si>
  <si>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</si>
  <si>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</si>
  <si>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</si>
  <si>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</si>
  <si>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</si>
  <si>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</si>
  <si>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</si>
  <si>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</si>
  <si>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</si>
  <si>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</si>
  <si>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</si>
  <si>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</si>
  <si>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</si>
  <si>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</si>
  <si>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</si>
  <si>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</si>
  <si>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</si>
  <si>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</si>
  <si>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</si>
  <si>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</si>
  <si>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</si>
  <si>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</si>
  <si>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</si>
  <si>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</si>
  <si>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</si>
  <si>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</si>
  <si>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</si>
  <si>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</si>
  <si>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</si>
  <si>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</si>
  <si>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</si>
  <si>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</si>
  <si>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</si>
  <si>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</si>
  <si>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</si>
  <si>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</si>
  <si>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</si>
  <si>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</si>
  <si>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</si>
  <si>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</si>
  <si>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</si>
  <si>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</si>
  <si>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</si>
  <si>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</si>
  <si>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</si>
  <si>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</si>
  <si>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</si>
  <si>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</si>
  <si>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</si>
  <si>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</si>
  <si>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</si>
  <si>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</si>
  <si>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</si>
  <si>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</si>
  <si>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</si>
  <si>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</si>
  <si>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</si>
  <si>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</si>
  <si>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</si>
  <si>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</si>
  <si>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</si>
  <si>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</si>
  <si>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</si>
  <si>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</si>
  <si>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</si>
  <si>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</si>
  <si>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</si>
  <si>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</si>
  <si>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</si>
  <si>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</si>
  <si>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</si>
  <si>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</si>
  <si>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</si>
  <si>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</si>
  <si>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</si>
  <si>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</si>
  <si>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</si>
  <si>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</si>
  <si>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</si>
  <si>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</si>
  <si>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</si>
  <si>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</si>
  <si>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</si>
  <si>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</si>
  <si>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</si>
  <si>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</si>
  <si>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</si>
  <si>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</si>
  <si>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</si>
  <si>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</si>
  <si>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</si>
  <si>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</si>
  <si>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</si>
  <si>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</si>
  <si>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</si>
  <si>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</si>
  <si>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</si>
  <si>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</si>
  <si>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</si>
  <si>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</si>
  <si>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</si>
  <si>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</si>
  <si>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</si>
  <si>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</si>
  <si>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</si>
  <si>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</si>
  <si>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</si>
  <si>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</si>
  <si>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</si>
  <si>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</si>
  <si>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</si>
  <si>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</si>
  <si>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</si>
  <si>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</si>
  <si>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</si>
  <si>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</si>
  <si>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</si>
  <si>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</si>
  <si>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</si>
  <si>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</si>
  <si>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</si>
  <si>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</si>
  <si>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</si>
  <si>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</si>
  <si>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</si>
  <si>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</si>
  <si>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</si>
  <si>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</si>
  <si>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</si>
  <si>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</si>
  <si>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</si>
  <si>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</si>
  <si>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</si>
  <si>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</si>
  <si>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</si>
  <si>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</si>
  <si>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</si>
  <si>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</si>
  <si>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</si>
  <si>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</si>
  <si>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</si>
  <si>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</si>
  <si>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</si>
  <si>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</si>
  <si>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</si>
  <si>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</si>
  <si>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</si>
  <si>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</si>
  <si>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</si>
  <si>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</si>
  <si>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</si>
  <si>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</si>
  <si>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</si>
  <si>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</si>
  <si>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</si>
  <si>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</si>
  <si>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</si>
  <si>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</si>
  <si>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</si>
  <si>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</si>
  <si>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</si>
  <si>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</si>
  <si>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</si>
  <si>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</si>
  <si>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</si>
  <si>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</si>
  <si>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</si>
  <si>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</si>
  <si>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</si>
  <si>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</si>
  <si>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</si>
  <si>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</si>
  <si>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</si>
  <si>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</si>
  <si>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</si>
  <si>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</si>
  <si>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</si>
  <si>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</si>
  <si>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</si>
  <si>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</si>
  <si>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</si>
  <si>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</si>
  <si>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</si>
  <si>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</si>
  <si>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</si>
  <si>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</si>
  <si>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</si>
  <si>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</si>
  <si>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</si>
  <si>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</si>
  <si>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</si>
  <si>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</si>
  <si>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</si>
  <si>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</si>
  <si>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</si>
  <si>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</si>
  <si>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</si>
  <si>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</si>
  <si>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</si>
  <si>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</si>
  <si>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</si>
  <si>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</si>
  <si>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</si>
  <si>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</si>
  <si>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</si>
  <si>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</si>
  <si>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</si>
  <si>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</si>
  <si>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</si>
  <si>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</si>
  <si>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</si>
  <si>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</si>
  <si>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</si>
  <si>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</si>
  <si>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</si>
  <si>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</si>
  <si>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</si>
  <si>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</si>
  <si>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</si>
  <si>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</si>
  <si>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</si>
  <si>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</si>
  <si>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</si>
  <si>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</si>
  <si>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</si>
  <si>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</si>
  <si>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</si>
  <si>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</si>
  <si>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</si>
  <si>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</si>
  <si>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</si>
  <si>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</si>
  <si>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</si>
  <si>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</si>
  <si>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</si>
  <si>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</si>
  <si>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</si>
  <si>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</si>
  <si>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</si>
  <si>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</si>
  <si>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</si>
  <si>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</si>
  <si>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</si>
  <si>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</si>
  <si>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</si>
  <si>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</si>
  <si>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</si>
  <si>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</si>
  <si>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</si>
  <si>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</si>
  <si>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</si>
  <si>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</si>
  <si>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</si>
  <si>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</si>
  <si>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</si>
  <si>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</si>
  <si>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</si>
  <si>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</si>
  <si>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</si>
  <si>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</si>
  <si>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</si>
  <si>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</si>
  <si>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</si>
  <si>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</si>
  <si>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</si>
  <si>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</si>
  <si>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</si>
  <si>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</si>
  <si>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</si>
  <si>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</si>
  <si>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</si>
  <si>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</si>
  <si>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</si>
  <si>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</si>
  <si>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</si>
  <si>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</si>
  <si>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</si>
  <si>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</si>
  <si>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</si>
  <si>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</si>
  <si>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</si>
  <si>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</si>
  <si>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</si>
  <si>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</si>
  <si>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</si>
  <si>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</si>
  <si>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</si>
  <si>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</si>
  <si>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</si>
  <si>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</si>
  <si>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</si>
  <si>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</si>
  <si>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</si>
  <si>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</si>
  <si>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</si>
  <si>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</si>
  <si>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</si>
  <si>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</si>
  <si>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</si>
  <si>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</si>
  <si>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</si>
  <si>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</si>
  <si>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</si>
  <si>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</si>
  <si>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</si>
  <si>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</si>
  <si>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</si>
  <si>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</si>
  <si>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</si>
  <si>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</si>
  <si>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</si>
  <si>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</si>
  <si>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</si>
  <si>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</si>
  <si>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</si>
  <si>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</si>
  <si>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</si>
  <si>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</si>
  <si>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</si>
  <si>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</si>
  <si>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</si>
  <si>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</si>
  <si>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</si>
  <si>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</si>
  <si>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</si>
  <si>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</si>
  <si>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</si>
  <si>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</si>
  <si>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</si>
  <si>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</si>
  <si>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</si>
  <si>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</si>
  <si>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</si>
  <si>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</si>
  <si>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</si>
  <si>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</si>
  <si>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</si>
  <si>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</si>
  <si>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</si>
  <si>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</si>
  <si>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</si>
  <si>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</si>
  <si>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</si>
  <si>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</si>
  <si>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</si>
  <si>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</si>
  <si>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</si>
  <si>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</si>
  <si>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</si>
  <si>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</si>
  <si>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</si>
  <si>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</si>
  <si>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</si>
  <si>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</si>
  <si>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</si>
  <si>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</si>
  <si>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</si>
  <si>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</si>
  <si>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</si>
  <si>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</si>
  <si>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</si>
  <si>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</si>
  <si>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</si>
  <si>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</si>
  <si>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</si>
  <si>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</si>
  <si>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</si>
  <si>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</si>
  <si>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</si>
  <si>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</si>
  <si>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</si>
  <si>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</si>
  <si>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</si>
  <si>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</si>
  <si>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</si>
  <si>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</si>
  <si>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</si>
  <si>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</si>
  <si>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</si>
  <si>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</si>
  <si>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</si>
  <si>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</si>
  <si>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</si>
  <si>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</si>
  <si>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</si>
  <si>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</si>
  <si>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</si>
  <si>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</si>
  <si>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</si>
  <si>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</si>
  <si>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</si>
  <si>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</si>
  <si>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</si>
  <si>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</si>
  <si>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</si>
  <si>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</si>
  <si>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</si>
  <si>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</si>
  <si>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</si>
  <si>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</si>
  <si>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</si>
  <si>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</si>
  <si>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</si>
  <si>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</si>
  <si>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</si>
  <si>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</si>
  <si>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</si>
  <si>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</si>
  <si>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</si>
  <si>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</si>
  <si>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</si>
  <si>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</si>
  <si>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</si>
  <si>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</si>
  <si>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</si>
  <si>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</si>
  <si>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</si>
  <si>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</si>
  <si>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</si>
  <si>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</si>
  <si>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</si>
  <si>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</si>
  <si>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</si>
  <si>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</si>
  <si>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</si>
  <si>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</si>
  <si>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</si>
  <si>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</si>
  <si>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</si>
  <si>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</si>
  <si>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</si>
  <si>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</si>
  <si>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</si>
  <si>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</si>
  <si>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</si>
  <si>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</si>
  <si>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</si>
  <si>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</si>
  <si>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</si>
  <si>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</si>
  <si>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</si>
  <si>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</si>
  <si>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</si>
  <si>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</si>
  <si>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</si>
  <si>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</si>
  <si>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</si>
  <si>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</si>
  <si>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</si>
  <si>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</si>
  <si>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</si>
  <si>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</si>
  <si>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</si>
  <si>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</si>
  <si>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</si>
  <si>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</si>
  <si>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</si>
  <si>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</si>
  <si>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</si>
  <si>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</si>
  <si>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</si>
  <si>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</si>
  <si>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</si>
  <si>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</si>
  <si>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</si>
  <si>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</si>
  <si>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</si>
  <si>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</si>
  <si>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</si>
  <si>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</si>
  <si>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</si>
  <si>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</si>
  <si>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</si>
  <si>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</si>
  <si>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</si>
  <si>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</si>
  <si>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</si>
  <si>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</si>
  <si>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</si>
  <si>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</si>
  <si>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</si>
  <si>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</si>
  <si>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</si>
  <si>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</si>
  <si>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</si>
  <si>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</si>
  <si>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</si>
  <si>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</si>
  <si>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</si>
  <si>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</si>
  <si>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</si>
  <si>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</si>
  <si>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</si>
  <si>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</si>
  <si>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</si>
  <si>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</si>
  <si>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</si>
  <si>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</si>
  <si>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</si>
  <si>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</si>
  <si>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</si>
  <si>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</si>
  <si>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</si>
  <si>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</si>
  <si>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</si>
  <si>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</si>
  <si>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</si>
  <si>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</si>
  <si>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</si>
  <si>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</si>
  <si>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</si>
  <si>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</si>
  <si>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</si>
  <si>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</si>
  <si>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</si>
  <si>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</si>
  <si>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</si>
  <si>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</si>
  <si>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</si>
  <si>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</si>
  <si>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</si>
  <si>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</si>
  <si>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</si>
  <si>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</si>
  <si>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</si>
  <si>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</si>
  <si>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</si>
  <si>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</si>
  <si>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</si>
  <si>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</si>
  <si>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</si>
  <si>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</si>
  <si>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</si>
  <si>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</si>
  <si>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</si>
  <si>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</si>
  <si>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</si>
  <si>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</si>
  <si>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</si>
  <si>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</si>
  <si>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</si>
  <si>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</si>
  <si>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</si>
  <si>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</si>
  <si>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</si>
  <si>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</si>
  <si>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</si>
  <si>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</si>
  <si>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</si>
  <si>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</si>
  <si>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</si>
  <si>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</si>
  <si>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</si>
  <si>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</si>
  <si>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</si>
  <si>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</si>
  <si>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</si>
  <si>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</si>
  <si>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</si>
  <si>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</si>
  <si>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</si>
  <si>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</si>
  <si>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</si>
  <si>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</si>
  <si>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</si>
  <si>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</si>
  <si>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</si>
  <si>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</si>
  <si>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</si>
  <si>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</si>
  <si>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</si>
  <si>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</si>
  <si>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</si>
  <si>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</si>
  <si>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</si>
  <si>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</si>
  <si>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</si>
  <si>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</si>
  <si>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</si>
  <si>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</si>
  <si>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</si>
  <si>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</si>
  <si>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</si>
  <si>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</si>
  <si>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</si>
  <si>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</si>
  <si>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</si>
  <si>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</si>
  <si>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</si>
  <si>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</si>
  <si>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</si>
  <si>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</si>
  <si>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</si>
  <si>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</si>
  <si>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</si>
  <si>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</si>
  <si>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</si>
  <si>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</si>
  <si>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</si>
  <si>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</si>
  <si>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</si>
  <si>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</si>
  <si>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</si>
  <si>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</si>
  <si>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</si>
  <si>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</si>
  <si>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</si>
  <si>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</si>
  <si>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</si>
  <si>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</si>
  <si>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</si>
  <si>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</si>
  <si>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</si>
  <si>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</si>
  <si>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</si>
  <si>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</si>
  <si>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</si>
  <si>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</si>
  <si>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</si>
  <si>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</si>
  <si>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</si>
  <si>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</si>
  <si>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</si>
  <si>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</si>
  <si>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</si>
  <si>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</si>
  <si>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</si>
  <si>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</si>
  <si>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</si>
  <si>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</si>
  <si>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</si>
  <si>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</si>
  <si>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</si>
  <si>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</si>
  <si>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</si>
  <si>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</si>
  <si>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</si>
  <si>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</si>
  <si>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</si>
  <si>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</si>
  <si>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</si>
  <si>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</si>
  <si>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</si>
  <si>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</si>
  <si>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</si>
  <si>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</si>
  <si>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</si>
  <si>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</si>
  <si>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</si>
  <si>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</si>
  <si>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</si>
  <si>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</si>
  <si>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</si>
  <si>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</si>
  <si>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</si>
  <si>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</si>
  <si>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</si>
  <si>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</si>
  <si>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</si>
  <si>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</si>
  <si>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</si>
  <si>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</si>
  <si>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</si>
  <si>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</si>
  <si>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</si>
  <si>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</si>
  <si>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</si>
  <si>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</si>
  <si>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</si>
  <si>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</si>
  <si>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</si>
  <si>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</si>
  <si>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</si>
  <si>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</si>
  <si>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</si>
  <si>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</si>
  <si>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</si>
  <si>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</si>
  <si>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</si>
  <si>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</si>
  <si>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</si>
  <si>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</si>
  <si>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</si>
  <si>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</si>
  <si>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</si>
  <si>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</si>
  <si>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</si>
  <si>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</si>
  <si>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</si>
  <si>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</si>
  <si>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</si>
  <si>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</si>
  <si>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</si>
  <si>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</si>
  <si>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</si>
  <si>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</si>
  <si>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</si>
  <si>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</si>
  <si>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</si>
  <si>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</si>
  <si>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</si>
  <si>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</si>
  <si>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</si>
  <si>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</si>
  <si>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</si>
  <si>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</si>
  <si>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</si>
  <si>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</si>
  <si>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</si>
  <si>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</si>
  <si>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</si>
  <si>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</si>
  <si>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</si>
  <si>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</si>
  <si>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</si>
  <si>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</si>
  <si>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</si>
  <si>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</si>
  <si>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</si>
  <si>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</si>
  <si>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</si>
  <si>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</si>
  <si>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</si>
  <si>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</si>
  <si>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</si>
  <si>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</si>
  <si>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</si>
  <si>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</si>
  <si>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</si>
  <si>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</si>
  <si>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</si>
  <si>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</si>
  <si>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</si>
  <si>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</si>
  <si>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</si>
  <si>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</si>
  <si>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</si>
  <si>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</si>
  <si>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</si>
  <si>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</si>
  <si>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</si>
  <si>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</si>
  <si>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</si>
  <si>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</si>
  <si>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</si>
  <si>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</si>
  <si>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</si>
  <si>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</si>
  <si>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</si>
  <si>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</si>
  <si>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</si>
  <si>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</si>
  <si>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</si>
  <si>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</si>
  <si>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</si>
  <si>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</si>
  <si>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</si>
  <si>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</si>
  <si>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</si>
  <si>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</si>
  <si>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</si>
  <si>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</si>
  <si>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</si>
  <si>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</si>
  <si>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</si>
  <si>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</si>
  <si>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</si>
  <si>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</si>
  <si>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</si>
  <si>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</si>
  <si>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</si>
  <si>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</si>
  <si>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</si>
  <si>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</si>
  <si>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</si>
  <si>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</si>
  <si>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</si>
  <si>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</si>
  <si>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</si>
  <si>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</si>
  <si>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</si>
  <si>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</si>
  <si>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</si>
  <si>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</si>
  <si>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</si>
  <si>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</si>
  <si>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</si>
  <si>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</si>
  <si>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</si>
  <si>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</si>
  <si>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</si>
  <si>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</si>
  <si>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</si>
  <si>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</si>
  <si>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</si>
  <si>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</si>
  <si>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</si>
  <si>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</si>
  <si>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</si>
  <si>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</si>
  <si>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</si>
  <si>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</si>
  <si>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</si>
  <si>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</si>
  <si>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</si>
  <si>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</si>
  <si>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</si>
  <si>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</si>
  <si>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</si>
  <si>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</si>
  <si>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</si>
  <si>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</si>
  <si>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</si>
  <si>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</si>
  <si>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</si>
  <si>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</si>
  <si>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</si>
  <si>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</si>
  <si>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</si>
  <si>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</si>
  <si>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</si>
  <si>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</si>
  <si>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</si>
  <si>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</si>
  <si>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</si>
  <si>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</si>
  <si>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</si>
  <si>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</si>
  <si>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</si>
  <si>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</si>
  <si>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</si>
  <si>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</si>
  <si>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</si>
  <si>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</si>
  <si>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</si>
  <si>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</si>
  <si>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</si>
  <si>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</si>
  <si>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</si>
  <si>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</si>
  <si>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</si>
  <si>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</si>
  <si>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</si>
  <si>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</si>
  <si>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</si>
  <si>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</si>
  <si>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</si>
  <si>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</si>
  <si>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</si>
  <si>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</si>
  <si>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</si>
  <si>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</si>
  <si>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</si>
  <si>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</si>
  <si>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</si>
  <si>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</si>
  <si>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</si>
  <si>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</si>
  <si>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</si>
  <si>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</si>
  <si>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</si>
  <si>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</si>
  <si>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</si>
  <si>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</si>
  <si>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</si>
  <si>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</si>
  <si>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</si>
  <si>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</si>
  <si>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</si>
  <si>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</si>
  <si>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</si>
  <si>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</si>
  <si>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</si>
  <si>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</si>
  <si>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</si>
  <si>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</si>
  <si>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</si>
  <si>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</si>
  <si>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</si>
  <si>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</si>
  <si>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</si>
  <si>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</si>
  <si>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</si>
  <si>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</si>
  <si>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</si>
  <si>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</si>
  <si>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</si>
  <si>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</si>
  <si>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</si>
  <si>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</si>
  <si>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</si>
  <si>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</si>
  <si>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</si>
  <si>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</si>
  <si>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</si>
  <si>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</si>
  <si>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</si>
  <si>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</si>
  <si>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</si>
  <si>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</si>
  <si>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</si>
  <si>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</si>
  <si>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</si>
  <si>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</si>
  <si>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</si>
  <si>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</si>
  <si>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</si>
  <si>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</si>
  <si>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</si>
  <si>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</si>
  <si>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</si>
  <si>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</si>
  <si>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</si>
  <si>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</si>
  <si>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</si>
  <si>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</si>
  <si>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</si>
  <si>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</si>
  <si>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</si>
  <si>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</si>
  <si>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</si>
  <si>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</si>
  <si>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</si>
  <si>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</si>
  <si>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</si>
  <si>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</si>
  <si>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</si>
  <si>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</si>
  <si>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</si>
  <si>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</si>
  <si>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</si>
  <si>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</si>
  <si>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</si>
  <si>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</si>
  <si>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</si>
  <si>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</si>
  <si>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</si>
  <si>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</si>
  <si>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</si>
  <si>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</si>
  <si>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</si>
  <si>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</si>
  <si>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</si>
  <si>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</si>
  <si>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</si>
  <si>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</si>
  <si>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</si>
  <si>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</si>
  <si>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</si>
  <si>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</si>
  <si>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</si>
  <si>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</si>
  <si>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</si>
  <si>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</si>
  <si>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</si>
  <si>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</si>
  <si>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</si>
  <si>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</si>
  <si>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</si>
  <si>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</si>
  <si>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</si>
  <si>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</si>
  <si>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</si>
  <si>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</si>
  <si>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</si>
  <si>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</si>
  <si>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</si>
  <si>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</si>
  <si>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</si>
  <si>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</si>
  <si>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</si>
  <si>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</si>
  <si>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</si>
  <si>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</si>
  <si>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</si>
  <si>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</si>
  <si>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</si>
  <si>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</si>
  <si>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</si>
  <si>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</si>
  <si>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</si>
  <si>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</si>
  <si>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</si>
  <si>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</si>
  <si>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</si>
  <si>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</si>
  <si>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</si>
  <si>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</si>
  <si>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</si>
  <si>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</si>
  <si>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</si>
  <si>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</si>
  <si>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</si>
  <si>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</si>
  <si>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</si>
  <si>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</si>
  <si>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</si>
  <si>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</si>
  <si>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</si>
  <si>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</si>
  <si>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</si>
  <si>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</si>
  <si>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</si>
  <si>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</si>
  <si>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</si>
  <si>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</si>
  <si>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</si>
  <si>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</si>
  <si>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</si>
  <si>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</si>
  <si>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</si>
  <si>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</si>
  <si>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</si>
  <si>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</si>
  <si>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</si>
  <si>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</si>
  <si>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</si>
  <si>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</si>
  <si>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</si>
  <si>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</si>
  <si>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</si>
  <si>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</si>
  <si>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</si>
  <si>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</si>
  <si>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</si>
  <si>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</si>
  <si>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</si>
  <si>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</si>
  <si>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</si>
  <si>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</si>
  <si>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</si>
  <si>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</si>
  <si>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</si>
  <si>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</si>
  <si>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</si>
  <si>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</si>
  <si>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</si>
  <si>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</si>
  <si>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</si>
  <si>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</si>
  <si>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</si>
  <si>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</si>
  <si>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</si>
  <si>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</si>
  <si>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</si>
  <si>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</si>
  <si>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</si>
  <si>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</si>
  <si>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</si>
  <si>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</si>
  <si>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</si>
  <si>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</si>
  <si>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</si>
  <si>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</si>
  <si>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</si>
  <si>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</si>
  <si>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</si>
  <si>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</si>
  <si>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</si>
  <si>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</si>
  <si>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</si>
  <si>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</si>
  <si>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</si>
  <si>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</si>
  <si>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</si>
  <si>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</si>
  <si>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</si>
  <si>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</si>
  <si>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</si>
  <si>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</si>
  <si>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</si>
  <si>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</si>
  <si>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</si>
  <si>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</si>
  <si>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</si>
  <si>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</si>
  <si>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</si>
  <si>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</si>
  <si>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</si>
  <si>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</si>
  <si>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</si>
  <si>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</si>
  <si>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</si>
  <si>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</si>
  <si>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</si>
  <si>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</si>
  <si>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</si>
  <si>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</si>
  <si>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</si>
  <si>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</si>
  <si>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</si>
  <si>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</si>
  <si>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</si>
  <si>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</si>
  <si>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</si>
  <si>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</si>
  <si>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</si>
  <si>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</si>
  <si>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</si>
  <si>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</si>
  <si>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</si>
  <si>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</si>
  <si>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</si>
  <si>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</si>
  <si>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</si>
  <si>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</si>
  <si>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</si>
  <si>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</si>
  <si>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</si>
  <si>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</si>
  <si>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</si>
  <si>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</si>
  <si>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</si>
  <si>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</si>
  <si>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</si>
  <si>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</si>
  <si>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</si>
  <si>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</si>
  <si>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</si>
  <si>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</si>
  <si>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</si>
  <si>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</si>
  <si>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</si>
  <si>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</si>
  <si>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</si>
  <si>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</si>
  <si>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</si>
  <si>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</si>
  <si>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</si>
  <si>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</si>
  <si>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</si>
  <si>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</si>
  <si>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</si>
  <si>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</si>
  <si>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</si>
  <si>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</si>
  <si>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</si>
  <si>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</si>
  <si>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</si>
  <si>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</si>
  <si>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</si>
  <si>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</si>
  <si>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</si>
  <si>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</si>
  <si>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</si>
  <si>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</si>
  <si>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</si>
  <si>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</si>
  <si>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</si>
  <si>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</si>
  <si>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</si>
  <si>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</si>
  <si>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</si>
  <si>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</si>
  <si>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</si>
  <si>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</si>
  <si>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</si>
  <si>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</si>
  <si>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</si>
  <si>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</si>
  <si>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</si>
  <si>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</si>
  <si>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</si>
  <si>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</si>
  <si>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</si>
  <si>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</si>
  <si>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</si>
  <si>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</si>
  <si>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</si>
  <si>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</si>
  <si>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</si>
  <si>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</si>
  <si>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</si>
  <si>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</si>
  <si>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</si>
  <si>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</si>
  <si>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</si>
  <si>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</si>
  <si>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</si>
  <si>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</si>
  <si>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</si>
  <si>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</si>
  <si>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</si>
  <si>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</si>
  <si>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</si>
  <si>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</si>
  <si>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</si>
  <si>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</si>
  <si>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</si>
  <si>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</si>
  <si>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</si>
  <si>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</si>
  <si>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</si>
  <si>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</si>
  <si>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</si>
  <si>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</si>
  <si>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</si>
  <si>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</si>
  <si>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</si>
  <si>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</si>
  <si>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</si>
  <si>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</si>
  <si>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</si>
  <si>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</si>
  <si>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</si>
  <si>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</si>
  <si>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</si>
  <si>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</si>
  <si>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</si>
  <si>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</si>
  <si>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</si>
  <si>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</si>
  <si>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</si>
  <si>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</si>
  <si>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</si>
  <si>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</si>
  <si>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</si>
  <si>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</si>
  <si>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</si>
  <si>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</si>
  <si>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</si>
  <si>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</si>
  <si>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</si>
  <si>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</si>
  <si>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</si>
  <si>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</si>
  <si>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</si>
  <si>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</si>
  <si>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</si>
  <si>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</si>
  <si>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</si>
  <si>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</si>
  <si>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</si>
  <si>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</si>
  <si>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</si>
  <si>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</si>
  <si>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</si>
  <si>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</si>
  <si>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</si>
  <si>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</si>
  <si>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</si>
  <si>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</si>
  <si>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</si>
  <si>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</si>
  <si>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</si>
  <si>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</si>
  <si>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</si>
  <si>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</si>
  <si>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</si>
  <si>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</si>
  <si>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</si>
  <si>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</si>
  <si>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</si>
  <si>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</si>
  <si>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</si>
  <si>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</si>
  <si>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</si>
  <si>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</si>
  <si>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</si>
  <si>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</si>
  <si>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</si>
  <si>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</si>
  <si>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</si>
  <si>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</si>
  <si>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</si>
  <si>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</si>
  <si>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</si>
  <si>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</si>
  <si>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</si>
  <si>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</si>
  <si>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</si>
  <si>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</si>
  <si>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</si>
  <si>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</si>
  <si>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</si>
  <si>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</si>
  <si>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</si>
  <si>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</si>
  <si>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</si>
  <si>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</si>
  <si>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</si>
  <si>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</si>
  <si>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</si>
  <si>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</si>
  <si>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</si>
  <si>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</si>
  <si>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</si>
  <si>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</si>
  <si>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</si>
  <si>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</si>
  <si>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</si>
  <si>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</si>
  <si>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</si>
  <si>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</si>
  <si>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</si>
  <si>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</si>
  <si>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</si>
  <si>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</si>
  <si>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</si>
  <si>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</si>
  <si>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</si>
  <si>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</si>
  <si>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</si>
  <si>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</si>
  <si>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</si>
  <si>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</si>
  <si>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</si>
  <si>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</si>
  <si>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</si>
  <si>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</si>
  <si>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</si>
  <si>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</si>
  <si>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</si>
  <si>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</si>
  <si>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</si>
  <si>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</si>
  <si>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</si>
  <si>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</si>
  <si>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</si>
  <si>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</si>
  <si>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</si>
  <si>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</si>
  <si>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</si>
  <si>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</si>
  <si>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</si>
  <si>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</si>
  <si>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</si>
  <si>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</si>
  <si>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</si>
  <si>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</si>
  <si>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</si>
  <si>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</si>
  <si>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</si>
  <si>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</si>
  <si>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</si>
  <si>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</si>
  <si>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</si>
  <si>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</si>
  <si>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</si>
  <si>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</si>
  <si>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</si>
  <si>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</si>
  <si>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</si>
  <si>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</si>
  <si>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</si>
  <si>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</si>
  <si>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</si>
  <si>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</si>
  <si>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</si>
  <si>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</si>
  <si>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</si>
  <si>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</si>
  <si>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</si>
  <si>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</si>
  <si>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</si>
  <si>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</si>
  <si>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</si>
  <si>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</si>
  <si>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</si>
  <si>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</si>
  <si>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</si>
  <si>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</si>
  <si>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</si>
  <si>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</si>
  <si>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</si>
  <si>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</si>
  <si>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</si>
  <si>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</si>
  <si>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</si>
  <si>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</si>
  <si>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</si>
  <si>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</si>
  <si>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</si>
  <si>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</si>
  <si>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</si>
  <si>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</si>
  <si>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</si>
  <si>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</si>
  <si>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</si>
  <si>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</si>
  <si>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</si>
  <si>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</si>
  <si>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</si>
  <si>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</si>
  <si>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</si>
  <si>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</si>
  <si>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</si>
  <si>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</si>
  <si>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</si>
  <si>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</si>
  <si>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</si>
  <si>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</si>
  <si>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</si>
  <si>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</si>
  <si>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</si>
  <si>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</si>
  <si>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</si>
  <si>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</si>
  <si>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</si>
  <si>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</si>
  <si>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</si>
  <si>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</si>
  <si>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</si>
  <si>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</si>
  <si>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</si>
  <si>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</si>
  <si>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</si>
  <si>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</si>
  <si>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</si>
  <si>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</si>
  <si>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</si>
  <si>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</si>
  <si>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</si>
  <si>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</si>
  <si>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</si>
  <si>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</si>
  <si>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</si>
  <si>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</si>
  <si>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</si>
  <si>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</si>
  <si>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</si>
  <si>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</si>
  <si>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</si>
  <si>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</si>
  <si>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</si>
  <si>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</si>
  <si>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</si>
  <si>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</si>
  <si>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</si>
  <si>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</si>
  <si>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</si>
  <si>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</si>
  <si>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</si>
  <si>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</si>
  <si>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</si>
  <si>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</si>
  <si>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</si>
  <si>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</si>
  <si>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</si>
  <si>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</si>
  <si>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</si>
  <si>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</si>
  <si>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</si>
  <si>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</si>
  <si>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</si>
  <si>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</si>
  <si>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</si>
  <si>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</si>
  <si>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</si>
  <si>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</si>
  <si>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</si>
  <si>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</si>
  <si>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</si>
  <si>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</si>
  <si>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</si>
  <si>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</si>
  <si>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</si>
  <si>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</si>
  <si>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</si>
  <si>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</si>
  <si>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</si>
  <si>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</si>
  <si>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</si>
  <si>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</si>
  <si>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</si>
  <si>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</si>
  <si>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</si>
  <si>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</si>
  <si>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</si>
  <si>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</si>
  <si>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</si>
  <si>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</si>
  <si>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</si>
  <si>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</si>
  <si>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</si>
  <si>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</si>
  <si>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</si>
  <si>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</si>
  <si>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</si>
  <si>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</si>
  <si>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</si>
  <si>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</si>
  <si>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</si>
  <si>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</si>
  <si>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</si>
  <si>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</si>
  <si>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</si>
  <si>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</si>
  <si>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</si>
  <si>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</si>
  <si>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</si>
  <si>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</si>
  <si>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</si>
  <si>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</si>
  <si>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</si>
  <si>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</si>
  <si>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</si>
  <si>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</si>
  <si>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</si>
  <si>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</si>
  <si>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</si>
  <si>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</si>
  <si>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</si>
  <si>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</si>
  <si>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</si>
  <si>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</si>
  <si>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</si>
  <si>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</si>
  <si>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</si>
  <si>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</si>
  <si>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</si>
  <si>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</si>
  <si>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</si>
  <si>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</si>
  <si>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</si>
  <si>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</si>
  <si>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</si>
  <si>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</si>
  <si>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</si>
  <si>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</si>
  <si>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</si>
  <si>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</si>
  <si>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</si>
  <si>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</si>
  <si>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</si>
  <si>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</si>
  <si>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</si>
  <si>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</si>
  <si>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</si>
  <si>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</si>
  <si>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</si>
  <si>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</si>
  <si>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</si>
  <si>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</si>
  <si>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</si>
  <si>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</si>
  <si>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</si>
  <si>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</si>
  <si>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</si>
  <si>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</si>
  <si>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</si>
  <si>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</si>
  <si>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</si>
  <si>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</si>
  <si>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</si>
  <si>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</si>
  <si>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</si>
  <si>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</si>
  <si>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</si>
  <si>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</si>
  <si>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</si>
  <si>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</si>
  <si>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</si>
  <si>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</si>
  <si>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</si>
  <si>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</si>
  <si>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</si>
  <si>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</si>
  <si>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</si>
  <si>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</si>
  <si>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</si>
  <si>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</si>
  <si>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</si>
  <si>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</si>
  <si>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</si>
  <si>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</si>
  <si>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</si>
  <si>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</si>
  <si>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</si>
  <si>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</si>
  <si>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</si>
  <si>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</si>
  <si>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</si>
  <si>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</si>
  <si>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</si>
  <si>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</si>
  <si>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</si>
  <si>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</si>
  <si>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</si>
  <si>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</si>
  <si>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</si>
  <si>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</si>
  <si>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</si>
  <si>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</si>
  <si>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</si>
  <si>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</si>
  <si>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</si>
  <si>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</si>
  <si>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</si>
  <si>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</si>
  <si>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</si>
  <si>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</si>
  <si>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</si>
  <si>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</si>
  <si>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</si>
  <si>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</si>
  <si>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</si>
  <si>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</si>
  <si>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</si>
  <si>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</si>
  <si>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</si>
  <si>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</si>
  <si>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</si>
  <si>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</si>
  <si>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</si>
  <si>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</si>
  <si>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</si>
  <si>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</si>
  <si>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</si>
  <si>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</si>
  <si>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</si>
  <si>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</si>
  <si>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</si>
  <si>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</si>
  <si>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</si>
  <si>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</si>
  <si>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</si>
  <si>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</si>
  <si>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</si>
  <si>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</si>
  <si>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</si>
  <si>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</si>
  <si>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</si>
  <si>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</si>
  <si>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</si>
  <si>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</si>
  <si>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</si>
  <si>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</si>
  <si>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</si>
  <si>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</si>
  <si>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</si>
  <si>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</si>
  <si>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</si>
  <si>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</si>
  <si>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</si>
  <si>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</si>
  <si>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</si>
  <si>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</si>
  <si>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</si>
  <si>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</si>
  <si>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</si>
  <si>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</si>
  <si>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</si>
  <si>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</si>
  <si>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</si>
  <si>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</si>
  <si>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</si>
  <si>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</si>
  <si>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</si>
  <si>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</si>
  <si>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</si>
  <si>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</si>
  <si>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</si>
  <si>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</si>
  <si>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</si>
  <si>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</si>
  <si>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</si>
  <si>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</si>
  <si>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</si>
  <si>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</si>
  <si>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</si>
  <si>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</si>
  <si>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</si>
  <si>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</si>
  <si>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</si>
  <si>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</si>
  <si>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</si>
  <si>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</si>
  <si>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</si>
  <si>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</si>
  <si>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</si>
  <si>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</si>
  <si>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</si>
  <si>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</si>
  <si>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</si>
  <si>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</si>
  <si>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</si>
  <si>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</si>
  <si>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</si>
  <si>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</si>
  <si>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</si>
  <si>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</si>
  <si>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</si>
  <si>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</si>
  <si>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</si>
  <si>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</si>
  <si>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</si>
  <si>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</si>
  <si>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</si>
  <si>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</si>
  <si>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</si>
  <si>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</si>
  <si>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</si>
  <si>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</si>
  <si>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</si>
  <si>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</si>
  <si>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</si>
  <si>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</si>
  <si>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</si>
  <si>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</si>
  <si>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</si>
  <si>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</si>
  <si>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</si>
  <si>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</si>
  <si>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</si>
  <si>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</si>
  <si>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</si>
  <si>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</si>
  <si>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</si>
  <si>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</si>
  <si>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</si>
  <si>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</si>
  <si>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</si>
  <si>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</si>
  <si>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</si>
  <si>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</si>
  <si>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</si>
  <si>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</si>
  <si>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</si>
  <si>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</si>
  <si>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</si>
  <si>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</si>
  <si>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</si>
  <si>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</si>
  <si>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</si>
  <si>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</si>
  <si>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</si>
  <si>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</si>
  <si>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</si>
  <si>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</si>
  <si>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</si>
  <si>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</si>
  <si>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</si>
  <si>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</si>
  <si>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</si>
  <si>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</si>
  <si>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</si>
  <si>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</si>
  <si>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</si>
  <si>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</si>
  <si>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</si>
  <si>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</si>
  <si>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</si>
  <si>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</si>
  <si>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</si>
  <si>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</si>
  <si>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</si>
  <si>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</si>
  <si>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</si>
  <si>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</si>
  <si>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</si>
  <si>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</si>
  <si>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</si>
  <si>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</si>
  <si>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</si>
  <si>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</si>
  <si>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</si>
  <si>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</si>
  <si>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</si>
  <si>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</si>
  <si>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</si>
  <si>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</si>
  <si>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</si>
  <si>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</si>
  <si>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</si>
  <si>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</si>
  <si>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</si>
  <si>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</si>
  <si>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</si>
  <si>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</si>
  <si>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</si>
  <si>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</si>
  <si>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</si>
  <si>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</si>
  <si>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</si>
  <si>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</si>
  <si>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</si>
  <si>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</si>
  <si>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</si>
  <si>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</si>
  <si>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</si>
  <si>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</si>
  <si>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</si>
  <si>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</si>
  <si>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</si>
  <si>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</si>
  <si>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</si>
  <si>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</si>
  <si>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</si>
  <si>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</si>
  <si>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</si>
  <si>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</si>
  <si>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</si>
  <si>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</si>
  <si>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</si>
  <si>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</si>
  <si>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</si>
  <si>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</si>
  <si>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</si>
  <si>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</si>
  <si>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</si>
  <si>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</si>
  <si>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</si>
  <si>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</si>
  <si>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</si>
  <si>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</si>
  <si>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</si>
  <si>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</si>
  <si>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</si>
  <si>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</si>
  <si>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</si>
  <si>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</si>
  <si>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</si>
  <si>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</si>
  <si>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</si>
  <si>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</si>
  <si>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</si>
  <si>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</si>
  <si>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</si>
  <si>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</si>
  <si>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</si>
  <si>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</si>
  <si>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</si>
  <si>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</si>
  <si>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</si>
  <si>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</si>
  <si>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</si>
  <si>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</si>
  <si>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</si>
  <si>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</si>
  <si>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</si>
  <si>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</si>
  <si>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</si>
  <si>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</si>
  <si>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</si>
  <si>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</si>
  <si>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</si>
  <si>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</si>
  <si>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</si>
  <si>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</si>
  <si>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</si>
  <si>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</si>
  <si>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</si>
  <si>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</si>
  <si>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</si>
  <si>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</si>
  <si>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</si>
  <si>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</si>
  <si>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</si>
  <si>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</si>
  <si>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</si>
  <si>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</si>
  <si>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</si>
  <si>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</si>
  <si>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</si>
  <si>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</si>
  <si>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</si>
  <si>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</si>
  <si>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</si>
  <si>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</si>
  <si>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</si>
  <si>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</si>
  <si>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</si>
  <si>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</si>
  <si>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</si>
  <si>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</si>
  <si>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</si>
  <si>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</si>
  <si>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</si>
  <si>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</si>
  <si>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</si>
  <si>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</si>
  <si>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</si>
  <si>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</si>
  <si>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</si>
  <si>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</si>
  <si>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</si>
  <si>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</si>
  <si>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</si>
  <si>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</si>
  <si>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</si>
  <si>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</si>
  <si>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</si>
  <si>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</si>
  <si>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</si>
  <si>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</si>
  <si>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</si>
  <si>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</si>
  <si>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</si>
  <si>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</si>
  <si>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</si>
  <si>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</si>
  <si>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</si>
  <si>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</si>
  <si>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</si>
  <si>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</si>
  <si>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</si>
  <si>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</si>
  <si>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</si>
  <si>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</si>
  <si>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</si>
  <si>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</si>
  <si>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</si>
  <si>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</si>
  <si>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</si>
  <si>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</si>
  <si>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</si>
  <si>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</si>
  <si>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</si>
  <si>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</si>
  <si>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</si>
  <si>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</si>
  <si>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</si>
  <si>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</si>
  <si>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</si>
  <si>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</si>
  <si>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</si>
  <si>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</si>
  <si>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</si>
  <si>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</si>
  <si>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</si>
  <si>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</si>
  <si>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</si>
  <si>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</si>
  <si>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</si>
  <si>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</si>
  <si>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</si>
  <si>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</si>
  <si>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</si>
  <si>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</si>
  <si>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</si>
  <si>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</si>
  <si>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</si>
  <si>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</si>
  <si>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</si>
  <si>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</si>
  <si>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</si>
  <si>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</si>
  <si>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</si>
  <si>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</si>
  <si>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</si>
  <si>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</si>
  <si>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</si>
  <si>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</si>
  <si>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</si>
  <si>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</si>
  <si>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</si>
  <si>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</si>
  <si>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</si>
  <si>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</si>
  <si>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</si>
  <si>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</si>
  <si>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</si>
  <si>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</si>
  <si>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</si>
  <si>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</si>
  <si>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</si>
  <si>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</si>
  <si>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</si>
  <si>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</si>
  <si>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</si>
  <si>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</si>
  <si>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</si>
  <si>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</si>
  <si>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</si>
  <si>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</si>
  <si>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</si>
  <si>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</si>
  <si>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</si>
  <si>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</si>
  <si>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</si>
  <si>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</si>
  <si>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</si>
  <si>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</si>
  <si>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</si>
  <si>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</si>
  <si>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</si>
  <si>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</si>
  <si>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</si>
  <si>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</si>
  <si>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</si>
  <si>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</si>
  <si>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</si>
  <si>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</si>
  <si>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</si>
  <si>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</si>
  <si>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</si>
  <si>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</si>
  <si>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</si>
  <si>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</si>
  <si>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</si>
  <si>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</si>
  <si>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</si>
  <si>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</si>
  <si>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</si>
  <si>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</si>
  <si>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</si>
  <si>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</si>
  <si>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</si>
  <si>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</si>
  <si>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</si>
  <si>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</si>
  <si>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</si>
  <si>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</si>
  <si>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</si>
  <si>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</si>
  <si>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</si>
  <si>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</si>
  <si>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</si>
  <si>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</si>
  <si>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</si>
  <si>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</si>
  <si>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</si>
  <si>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</si>
  <si>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</si>
  <si>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</si>
  <si>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</si>
  <si>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</si>
  <si>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</si>
  <si>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</si>
  <si>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</si>
  <si>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</si>
  <si>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</si>
  <si>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</si>
  <si>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</si>
  <si>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</si>
  <si>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</si>
  <si>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</si>
  <si>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</si>
  <si>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</si>
  <si>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</si>
  <si>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</si>
  <si>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</si>
  <si>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</si>
  <si>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</si>
  <si>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</si>
  <si>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</si>
  <si>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</si>
  <si>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</si>
  <si>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</si>
  <si>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</si>
  <si>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</si>
  <si>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</si>
  <si>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</si>
  <si>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</si>
  <si>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</si>
  <si>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</si>
  <si>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</si>
  <si>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</si>
  <si>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</si>
  <si>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</si>
  <si>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</si>
  <si>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</si>
  <si>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</si>
  <si>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</si>
  <si>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</si>
  <si>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</si>
  <si>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</si>
  <si>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</si>
  <si>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</si>
  <si>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</si>
  <si>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</si>
  <si>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</si>
  <si>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</si>
  <si>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</si>
  <si>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</si>
  <si>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</si>
  <si>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</si>
  <si>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</si>
  <si>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</si>
  <si>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</si>
  <si>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</si>
  <si>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</si>
  <si>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</si>
  <si>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</si>
  <si>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</si>
  <si>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</si>
  <si>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</si>
  <si>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</si>
  <si>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</si>
  <si>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</si>
  <si>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</si>
  <si>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</si>
  <si>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</si>
  <si>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</si>
  <si>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</si>
  <si>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</si>
  <si>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</si>
  <si>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</si>
  <si>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</si>
  <si>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</si>
  <si>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</si>
  <si>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</si>
  <si>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</si>
  <si>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</si>
  <si>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</si>
  <si>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</si>
  <si>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</si>
  <si>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</si>
  <si>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</si>
  <si>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</si>
  <si>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</si>
  <si>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</si>
  <si>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</si>
  <si>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</si>
  <si>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</si>
  <si>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</si>
  <si>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</si>
  <si>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</si>
  <si>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</si>
  <si>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</si>
  <si>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</si>
  <si>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</si>
  <si>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</si>
  <si>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</si>
  <si>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</si>
  <si>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</si>
  <si>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</si>
  <si>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</si>
  <si>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</si>
  <si>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</si>
  <si>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</si>
  <si>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</si>
  <si>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</si>
  <si>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</si>
  <si>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</si>
  <si>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</si>
  <si>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</si>
  <si>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</si>
  <si>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</si>
  <si>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</si>
  <si>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</si>
  <si>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</si>
  <si>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</si>
  <si>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</si>
  <si>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</si>
  <si>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</si>
  <si>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</si>
  <si>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</si>
  <si>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</si>
  <si>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</si>
  <si>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</si>
  <si>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</si>
  <si>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</si>
  <si>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</si>
  <si>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</si>
  <si>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</si>
  <si>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</si>
  <si>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</si>
  <si>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</si>
  <si>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</si>
  <si>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</si>
  <si>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</si>
  <si>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</si>
  <si>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</si>
  <si>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</si>
  <si>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</si>
  <si>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</si>
  <si>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</si>
  <si>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</si>
  <si>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</si>
  <si>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</si>
  <si>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</si>
  <si>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</si>
  <si>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</si>
  <si>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</si>
  <si>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</si>
  <si>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</si>
  <si>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</si>
  <si>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</si>
  <si>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</si>
  <si>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</si>
  <si>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</si>
  <si>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</si>
  <si>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</si>
  <si>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</si>
  <si>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</si>
  <si>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</si>
  <si>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</si>
  <si>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</si>
  <si>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</si>
  <si>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</si>
  <si>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</si>
  <si>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</si>
  <si>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</si>
  <si>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</si>
  <si>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</si>
  <si>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</si>
  <si>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</si>
  <si>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</si>
  <si>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</si>
  <si>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</si>
  <si>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</si>
  <si>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</si>
  <si>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</si>
  <si>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</si>
  <si>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</si>
  <si>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</si>
  <si>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</si>
  <si>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</si>
  <si>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</si>
  <si>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</si>
  <si>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</si>
  <si>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</si>
  <si>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</si>
  <si>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</si>
  <si>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</si>
  <si>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</si>
  <si>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</si>
  <si>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</si>
  <si>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</si>
  <si>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</si>
  <si>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</si>
  <si>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</si>
  <si>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</si>
  <si>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</si>
  <si>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</si>
  <si>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</si>
  <si>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</si>
  <si>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</si>
  <si>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</si>
  <si>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</si>
  <si>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</si>
  <si>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</si>
  <si>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</si>
  <si>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</si>
  <si>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</si>
  <si>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</si>
  <si>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</si>
  <si>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</si>
  <si>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</si>
  <si>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</si>
  <si>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</si>
  <si>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</si>
  <si>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</si>
  <si>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</si>
  <si>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</si>
  <si>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</si>
  <si>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</si>
  <si>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</si>
  <si>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</si>
  <si>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</si>
  <si>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</si>
  <si>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</si>
  <si>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</si>
  <si>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</si>
  <si>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</si>
  <si>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</si>
  <si>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</si>
  <si>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</si>
  <si>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</si>
  <si>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</si>
  <si>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</si>
  <si>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</si>
  <si>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</si>
  <si>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</si>
  <si>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</si>
  <si>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</si>
  <si>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</si>
  <si>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</si>
  <si>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</si>
  <si>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</si>
  <si>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</si>
  <si>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</si>
  <si>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</si>
  <si>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</si>
  <si>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</si>
  <si>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</si>
  <si>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</si>
  <si>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</si>
  <si>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</si>
  <si>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</si>
  <si>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</si>
  <si>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</si>
  <si>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</si>
  <si>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</si>
  <si>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</si>
  <si>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</si>
  <si>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</si>
  <si>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</si>
  <si>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</si>
  <si>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</si>
  <si>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</si>
  <si>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</si>
  <si>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</si>
  <si>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</si>
  <si>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</si>
  <si>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</si>
  <si>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</si>
  <si>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</si>
  <si>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</si>
  <si>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</si>
  <si>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</si>
  <si>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</si>
  <si>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</si>
  <si>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</si>
  <si>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</si>
  <si>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</si>
  <si>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</si>
  <si>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</si>
  <si>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</si>
  <si>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</si>
  <si>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</si>
  <si>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</si>
  <si>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</si>
  <si>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</si>
  <si>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</si>
  <si>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</si>
  <si>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</si>
  <si>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</si>
  <si>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</si>
  <si>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</si>
  <si>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</si>
  <si>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</si>
  <si>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</si>
  <si>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</si>
  <si>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</si>
  <si>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</si>
  <si>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</si>
  <si>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</si>
  <si>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</si>
  <si>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</si>
  <si>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</si>
  <si>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</si>
  <si>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</si>
  <si>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</si>
  <si>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</si>
  <si>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</si>
  <si>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</si>
  <si>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</si>
  <si>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</si>
  <si>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</si>
  <si>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</si>
  <si>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</si>
  <si>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</si>
  <si>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</si>
  <si>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</si>
  <si>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</si>
  <si>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</si>
  <si>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</si>
  <si>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</si>
  <si>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</si>
  <si>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</si>
  <si>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</si>
  <si>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</si>
  <si>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</si>
  <si>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</si>
  <si>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</si>
  <si>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</si>
  <si>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</si>
  <si>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</si>
  <si>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</si>
  <si>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</si>
  <si>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</si>
  <si>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</si>
  <si>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</si>
  <si>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</si>
  <si>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</si>
  <si>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</si>
  <si>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</si>
  <si>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</si>
  <si>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</si>
  <si>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</si>
  <si>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</si>
  <si>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</si>
  <si>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</si>
  <si>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</si>
  <si>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</si>
  <si>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</si>
  <si>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</si>
  <si>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</si>
  <si>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</si>
  <si>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</si>
  <si>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</si>
  <si>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</si>
  <si>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</si>
  <si>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</si>
  <si>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</si>
  <si>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</si>
  <si>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</si>
  <si>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</si>
  <si>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</si>
  <si>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</si>
  <si>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</si>
  <si>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</si>
  <si>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</si>
  <si>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</si>
  <si>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</si>
  <si>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</si>
  <si>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</si>
  <si>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</si>
  <si>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</si>
  <si>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</si>
  <si>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</si>
  <si>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</si>
  <si>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</si>
  <si>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</si>
  <si>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</si>
  <si>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</si>
  <si>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</si>
  <si>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</si>
  <si>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</si>
  <si>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</si>
  <si>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</si>
  <si>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</si>
  <si>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</si>
  <si>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</si>
  <si>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</si>
  <si>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</si>
  <si>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</si>
  <si>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</si>
  <si>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</si>
  <si>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</si>
  <si>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</si>
  <si>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</si>
  <si>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</si>
  <si>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</si>
  <si>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</si>
  <si>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</si>
  <si>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</si>
  <si>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</si>
  <si>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</si>
  <si>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</si>
  <si>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</si>
  <si>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</si>
  <si>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</si>
  <si>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</si>
  <si>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</si>
  <si>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</si>
  <si>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</si>
  <si>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</si>
  <si>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</si>
  <si>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</si>
  <si>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</si>
  <si>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</si>
  <si>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</si>
  <si>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</si>
  <si>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</si>
  <si>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</si>
  <si>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</si>
  <si>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</si>
  <si>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</si>
  <si>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</si>
  <si>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</si>
  <si>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</si>
  <si>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</si>
  <si>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</si>
  <si>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</si>
  <si>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</si>
  <si>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</si>
  <si>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</si>
  <si>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</si>
  <si>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</si>
  <si>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</si>
  <si>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</si>
  <si>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</si>
  <si>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</si>
  <si>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</si>
  <si>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</si>
  <si>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</si>
  <si>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</si>
  <si>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</si>
  <si>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</si>
  <si>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</si>
  <si>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</si>
  <si>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</si>
  <si>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</si>
  <si>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</si>
  <si>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</si>
  <si>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</si>
  <si>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</si>
  <si>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</si>
  <si>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</si>
  <si>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</si>
  <si>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</si>
  <si>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</si>
  <si>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</si>
  <si>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</si>
  <si>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</si>
  <si>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</si>
  <si>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</si>
  <si>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</si>
  <si>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</si>
  <si>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</si>
  <si>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</si>
  <si>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</si>
  <si>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</si>
  <si>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</si>
  <si>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</si>
  <si>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</si>
  <si>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</si>
  <si>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</si>
  <si>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</si>
  <si>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</si>
  <si>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</si>
  <si>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</si>
  <si>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</si>
  <si>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</si>
  <si>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</si>
  <si>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</si>
  <si>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</si>
  <si>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</si>
  <si>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</si>
  <si>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</si>
  <si>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</si>
  <si>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</si>
  <si>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</si>
  <si>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</si>
  <si>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</si>
  <si>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</si>
  <si>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</si>
  <si>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</si>
  <si>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</si>
  <si>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</si>
  <si>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</si>
  <si>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</si>
  <si>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</si>
  <si>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</si>
  <si>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</si>
  <si>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</si>
  <si>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</si>
  <si>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</si>
  <si>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</si>
  <si>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</si>
  <si>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</si>
  <si>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</si>
  <si>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</si>
  <si>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</si>
  <si>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</si>
  <si>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</si>
  <si>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</si>
  <si>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</si>
  <si>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</si>
  <si>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</si>
  <si>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</si>
  <si>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</si>
  <si>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</si>
  <si>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</si>
  <si>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</si>
  <si>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</si>
  <si>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</si>
  <si>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</si>
  <si>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</si>
  <si>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</si>
  <si>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</si>
  <si>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</si>
  <si>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</si>
  <si>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</si>
  <si>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</si>
  <si>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</si>
  <si>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</si>
  <si>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</si>
  <si>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</si>
  <si>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</si>
  <si>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</si>
  <si>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</si>
  <si>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</si>
  <si>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</si>
  <si>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</si>
  <si>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</si>
  <si>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</si>
  <si>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</si>
  <si>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</si>
  <si>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</si>
  <si>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</si>
  <si>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</si>
  <si>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</si>
  <si>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</si>
  <si>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</si>
  <si>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</si>
  <si>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</si>
  <si>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</si>
  <si>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</si>
  <si>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</si>
  <si>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</si>
  <si>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</si>
  <si>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</si>
  <si>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</si>
  <si>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</si>
  <si>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</si>
  <si>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</si>
  <si>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</si>
  <si>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</si>
  <si>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</si>
  <si>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</si>
  <si>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</si>
  <si>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</si>
  <si>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</si>
  <si>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</si>
  <si>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</si>
  <si>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</si>
  <si>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</si>
  <si>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</si>
  <si>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</si>
  <si>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</si>
  <si>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</si>
  <si>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</si>
  <si>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</si>
  <si>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</si>
  <si>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</si>
  <si>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</si>
  <si>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</si>
  <si>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</si>
  <si>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</si>
  <si>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</si>
  <si>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</si>
  <si>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</si>
  <si>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</si>
  <si>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</si>
  <si>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</si>
  <si>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</si>
  <si>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</si>
  <si>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</si>
  <si>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</si>
  <si>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</si>
  <si>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</si>
  <si>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</si>
  <si>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</si>
  <si>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</si>
  <si>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</si>
  <si>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</si>
  <si>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</si>
  <si>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</si>
  <si>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</si>
  <si>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</si>
  <si>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</si>
  <si>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</si>
  <si>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</si>
  <si>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</si>
  <si>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</si>
  <si>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</si>
  <si>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</si>
  <si>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</si>
  <si>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</si>
  <si>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</si>
  <si>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</si>
  <si>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</si>
  <si>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</si>
  <si>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</si>
  <si>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</si>
  <si>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</si>
  <si>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</si>
  <si>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</si>
  <si>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</si>
  <si>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</si>
  <si>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</si>
  <si>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</si>
  <si>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</si>
  <si>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</si>
  <si>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</si>
  <si>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</si>
  <si>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</si>
  <si>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</si>
  <si>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</si>
  <si>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</si>
  <si>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</si>
  <si>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</si>
  <si>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</si>
  <si>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</si>
  <si>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</si>
  <si>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</si>
  <si>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</si>
  <si>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</si>
  <si>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</si>
  <si>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</si>
  <si>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</si>
  <si>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</si>
  <si>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</si>
  <si>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</si>
  <si>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</si>
  <si>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</si>
  <si>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</si>
  <si>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</si>
  <si>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</si>
  <si>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</si>
  <si>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</si>
  <si>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</si>
  <si>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</si>
  <si>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</si>
  <si>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</si>
  <si>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</si>
  <si>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</si>
  <si>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</si>
  <si>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</si>
  <si>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</si>
  <si>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</si>
  <si>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</si>
  <si>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</si>
  <si>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</si>
  <si>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</si>
  <si>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</si>
  <si>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</si>
  <si>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</si>
  <si>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</si>
  <si>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</si>
  <si>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</si>
  <si>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</si>
  <si>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</si>
  <si>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</si>
  <si>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</si>
  <si>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</si>
  <si>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</si>
  <si>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</si>
  <si>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</si>
  <si>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</si>
  <si>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</si>
  <si>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</si>
  <si>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</si>
  <si>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</si>
  <si>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</si>
  <si>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</si>
  <si>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</si>
  <si>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</si>
  <si>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</si>
  <si>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</si>
  <si>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</si>
  <si>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</si>
  <si>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</si>
  <si>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</si>
  <si>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</si>
  <si>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</si>
  <si>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</si>
  <si>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</si>
  <si>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</si>
  <si>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</si>
  <si>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</si>
  <si>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</si>
  <si>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</si>
  <si>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</si>
  <si>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</si>
  <si>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</si>
  <si>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</si>
  <si>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</si>
  <si>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</si>
  <si>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</si>
  <si>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</si>
  <si>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</si>
  <si>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</si>
  <si>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</si>
  <si>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</si>
  <si>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</si>
  <si>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</si>
  <si>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</si>
  <si>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</si>
  <si>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</si>
  <si>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</si>
  <si>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</si>
  <si>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</si>
  <si>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</si>
  <si>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</si>
  <si>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</si>
  <si>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</si>
  <si>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</si>
  <si>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</si>
  <si>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</si>
  <si>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</si>
  <si>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</si>
  <si>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</si>
  <si>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</si>
  <si>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</si>
  <si>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</si>
  <si>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</si>
  <si>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</si>
  <si>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</si>
  <si>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</si>
  <si>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</si>
  <si>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</si>
  <si>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</si>
  <si>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</si>
  <si>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</si>
  <si>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</si>
  <si>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</si>
  <si>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</si>
  <si>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</si>
  <si>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</si>
  <si>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</si>
  <si>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</si>
  <si>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</si>
  <si>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</si>
  <si>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</si>
  <si>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</si>
  <si>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</si>
  <si>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</si>
  <si>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</si>
  <si>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</si>
  <si>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</si>
  <si>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</si>
  <si>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</si>
  <si>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</si>
  <si>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</si>
  <si>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</si>
  <si>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</si>
  <si>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</si>
  <si>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</si>
  <si>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</si>
  <si>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</si>
  <si>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</si>
  <si>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</si>
  <si>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</si>
  <si>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</si>
  <si>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</si>
  <si>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</si>
  <si>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</si>
  <si>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</si>
  <si>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</si>
  <si>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</si>
  <si>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</si>
  <si>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</si>
  <si>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</si>
  <si>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</si>
  <si>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</si>
  <si>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</si>
  <si>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</si>
  <si>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</si>
  <si>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</si>
  <si>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</si>
  <si>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</si>
  <si>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</si>
  <si>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</si>
  <si>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</si>
  <si>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</si>
  <si>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</si>
  <si>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</si>
  <si>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</si>
  <si>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</si>
  <si>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</si>
  <si>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</si>
  <si>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</si>
  <si>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</si>
  <si>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</si>
  <si>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</si>
  <si>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</si>
  <si>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</si>
  <si>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</si>
  <si>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</si>
  <si>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</si>
  <si>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</si>
  <si>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</si>
  <si>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</si>
  <si>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</si>
  <si>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</si>
  <si>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</si>
  <si>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</si>
  <si>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</si>
  <si>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</si>
  <si>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</si>
  <si>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</si>
  <si>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</si>
  <si>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</si>
  <si>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</si>
  <si>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</si>
  <si>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</si>
  <si>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</si>
  <si>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</si>
  <si>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</si>
  <si>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</si>
  <si>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</si>
  <si>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</si>
  <si>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</si>
  <si>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</si>
  <si>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</si>
  <si>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</si>
  <si>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</si>
  <si>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</si>
  <si>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</si>
  <si>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</si>
  <si>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</si>
  <si>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</si>
  <si>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</si>
  <si>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</si>
  <si>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</si>
  <si>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</si>
  <si>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</si>
  <si>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</si>
  <si>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</si>
  <si>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</si>
  <si>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</si>
  <si>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</si>
  <si>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</si>
  <si>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</si>
  <si>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</si>
  <si>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</si>
  <si>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</si>
  <si>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</si>
  <si>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</si>
  <si>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</si>
  <si>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</si>
  <si>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</si>
  <si>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</si>
  <si>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</si>
  <si>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</si>
  <si>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</si>
  <si>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</si>
  <si>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</si>
  <si>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</si>
  <si>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</si>
  <si>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</si>
  <si>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</si>
  <si>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</si>
  <si>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</si>
  <si>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</si>
  <si>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</si>
  <si>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</si>
  <si>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</si>
  <si>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</si>
  <si>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</si>
  <si>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</si>
  <si>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</si>
  <si>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</si>
  <si>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</si>
  <si>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</si>
  <si>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</si>
  <si>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</si>
  <si>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</si>
  <si>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</si>
  <si>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</si>
  <si>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</si>
  <si>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</si>
  <si>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</si>
  <si>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</si>
  <si>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</si>
  <si>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</si>
  <si>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</si>
  <si>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</si>
  <si>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</si>
  <si>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</si>
  <si>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</si>
  <si>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</si>
  <si>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</si>
  <si>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</si>
  <si>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</si>
  <si>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</si>
  <si>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</si>
  <si>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</si>
  <si>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</si>
  <si>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</si>
  <si>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</si>
  <si>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</si>
  <si>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</si>
  <si>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</si>
  <si>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</si>
  <si>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</si>
  <si>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</si>
  <si>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</si>
  <si>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</si>
  <si>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</si>
  <si>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</si>
  <si>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</si>
  <si>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</si>
  <si>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</si>
  <si>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</si>
  <si>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</si>
  <si>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</si>
  <si>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</si>
  <si>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</si>
  <si>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</si>
  <si>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</si>
  <si>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</si>
  <si>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</si>
  <si>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</si>
  <si>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</si>
  <si>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</si>
  <si>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</si>
  <si>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</si>
  <si>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</si>
  <si>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</si>
  <si>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</si>
  <si>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</si>
  <si>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</si>
  <si>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</si>
  <si>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</si>
  <si>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</si>
  <si>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</si>
  <si>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</si>
  <si>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</si>
  <si>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</si>
  <si>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</si>
  <si>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</si>
  <si>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</si>
  <si>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</si>
  <si>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</si>
  <si>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</si>
  <si>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</si>
  <si>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</si>
  <si>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</si>
  <si>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</si>
  <si>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</si>
  <si>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</si>
  <si>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</si>
  <si>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</si>
  <si>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</si>
  <si>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</si>
  <si>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</si>
  <si>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</si>
  <si>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</si>
  <si>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</si>
  <si>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</si>
  <si>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</si>
  <si>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</si>
  <si>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</si>
  <si>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</si>
  <si>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</si>
  <si>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</si>
  <si>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</si>
  <si>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</si>
  <si>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</si>
  <si>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</si>
  <si>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</si>
  <si>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</si>
  <si>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</si>
  <si>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</si>
  <si>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</si>
  <si>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</si>
  <si>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</si>
  <si>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</si>
  <si>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</si>
  <si>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</si>
  <si>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</si>
  <si>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</si>
  <si>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</si>
  <si>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</si>
  <si>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</si>
  <si>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</si>
  <si>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</si>
  <si>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</si>
  <si>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</si>
  <si>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</si>
  <si>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</si>
  <si>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</si>
  <si>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</si>
  <si>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</si>
  <si>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</si>
  <si>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</si>
  <si>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</si>
  <si>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</si>
  <si>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</si>
  <si>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</si>
  <si>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</si>
  <si>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</si>
  <si>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</si>
  <si>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</si>
  <si>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</si>
  <si>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</si>
  <si>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</si>
  <si>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</si>
  <si>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</si>
  <si>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</si>
  <si>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</si>
  <si>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</si>
  <si>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</si>
  <si>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</si>
  <si>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</si>
  <si>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</si>
  <si>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</si>
  <si>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</si>
  <si>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</si>
  <si>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</si>
  <si>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</si>
  <si>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</si>
  <si>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</si>
  <si>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</si>
  <si>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</si>
  <si>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</si>
  <si>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</si>
  <si>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</si>
  <si>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</si>
  <si>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</si>
  <si>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</si>
  <si>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</si>
  <si>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</si>
  <si>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</si>
  <si>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</si>
  <si>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</si>
  <si>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</si>
  <si>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</si>
  <si>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</si>
  <si>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</si>
  <si>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</si>
  <si>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</si>
  <si>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</si>
  <si>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</si>
  <si>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</si>
  <si>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</si>
  <si>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</si>
  <si>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</si>
  <si>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</si>
  <si>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</si>
  <si>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</si>
  <si>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</si>
  <si>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</si>
  <si>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</si>
  <si>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</si>
  <si>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</si>
  <si>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</si>
  <si>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</si>
  <si>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</si>
  <si>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</si>
  <si>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</si>
  <si>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</si>
  <si>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</si>
  <si>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</si>
  <si>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</si>
  <si>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</si>
  <si>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</si>
  <si>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</si>
  <si>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</si>
  <si>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</si>
  <si>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</si>
  <si>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</si>
  <si>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</si>
  <si>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</si>
  <si>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</si>
  <si>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</si>
  <si>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</si>
  <si>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</si>
  <si>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</si>
  <si>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</si>
  <si>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</si>
  <si>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</si>
  <si>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</si>
  <si>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</si>
  <si>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</si>
  <si>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</si>
  <si>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</si>
  <si>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</si>
  <si>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</si>
  <si>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</si>
  <si>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</si>
  <si>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</si>
  <si>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</si>
  <si>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</si>
  <si>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</si>
  <si>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</si>
  <si>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</si>
  <si>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</si>
  <si>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</si>
  <si>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</si>
  <si>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</si>
  <si>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</si>
  <si>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</si>
  <si>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</si>
  <si>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</si>
  <si>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</si>
  <si>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</si>
  <si>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</si>
  <si>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</si>
  <si>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</si>
  <si>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</si>
  <si>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</si>
  <si>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</si>
  <si>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</si>
  <si>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</si>
  <si>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</si>
  <si>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</si>
  <si>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</si>
  <si>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</si>
  <si>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</si>
  <si>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</si>
  <si>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</si>
  <si>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</si>
  <si>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</si>
  <si>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</si>
  <si>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</si>
  <si>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</si>
  <si>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</si>
  <si>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</si>
  <si>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</si>
  <si>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</si>
  <si>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</si>
  <si>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</si>
  <si>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</si>
  <si>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</si>
  <si>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</si>
  <si>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</si>
  <si>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</si>
  <si>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</si>
  <si>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</si>
  <si>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</si>
  <si>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</si>
  <si>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</si>
  <si>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</si>
  <si>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</si>
  <si>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</si>
  <si>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</si>
  <si>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</si>
  <si>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</si>
  <si>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</si>
  <si>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</si>
  <si>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</si>
  <si>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</si>
  <si>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</si>
  <si>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</si>
  <si>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</si>
  <si>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</si>
  <si>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</si>
  <si>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</si>
  <si>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</si>
  <si>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</si>
  <si>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</si>
  <si>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</si>
  <si>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</si>
  <si>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</si>
  <si>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</si>
  <si>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</si>
  <si>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</si>
  <si>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</si>
  <si>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</si>
  <si>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</si>
  <si>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</si>
  <si>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</si>
  <si>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</si>
  <si>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</si>
  <si>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</si>
  <si>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</si>
  <si>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</si>
  <si>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</si>
  <si>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</si>
  <si>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</si>
  <si>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</si>
  <si>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</si>
  <si>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</si>
  <si>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</si>
  <si>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</si>
  <si>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</si>
  <si>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</si>
  <si>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</si>
  <si>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</si>
  <si>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</si>
  <si>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</si>
  <si>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</si>
  <si>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</si>
  <si>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</si>
  <si>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</si>
  <si>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</si>
  <si>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</si>
  <si>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</si>
  <si>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</si>
  <si>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</si>
  <si>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</si>
  <si>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</si>
  <si>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</si>
  <si>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</si>
  <si>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</si>
  <si>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</si>
  <si>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</si>
  <si>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</si>
  <si>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</si>
  <si>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</si>
  <si>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</si>
  <si>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</si>
  <si>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</si>
  <si>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</si>
  <si>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</si>
  <si>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</si>
  <si>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</si>
  <si>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</si>
  <si>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</si>
  <si>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</si>
  <si>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</si>
  <si>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</si>
  <si>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</si>
  <si>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</si>
  <si>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</si>
  <si>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</si>
  <si>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</si>
  <si>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</si>
  <si>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</si>
  <si>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</si>
  <si>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</si>
  <si>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</si>
  <si>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</si>
  <si>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</si>
  <si>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</si>
  <si>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</si>
  <si>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</si>
  <si>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</si>
  <si>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</si>
  <si>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</si>
  <si>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</si>
  <si>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</si>
  <si>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</si>
  <si>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</si>
  <si>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</si>
  <si>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</si>
  <si>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</si>
  <si>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</si>
  <si>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</si>
  <si>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</si>
  <si>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</si>
  <si>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</si>
  <si>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</si>
  <si>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</si>
  <si>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</si>
  <si>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</si>
  <si>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</si>
  <si>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</si>
  <si>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</si>
  <si>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</si>
  <si>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</si>
  <si>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</si>
  <si>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</si>
  <si>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</si>
  <si>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</si>
  <si>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</si>
  <si>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</si>
  <si>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</si>
  <si>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</si>
  <si>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</si>
  <si>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</si>
  <si>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</si>
  <si>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</si>
  <si>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</si>
  <si>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</si>
  <si>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</si>
  <si>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</si>
  <si>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</si>
  <si>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</si>
  <si>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</si>
  <si>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</si>
  <si>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</si>
  <si>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</si>
  <si>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</si>
  <si>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</si>
  <si>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</si>
  <si>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</si>
  <si>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</si>
  <si>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</si>
  <si>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</si>
  <si>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</si>
  <si>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</si>
  <si>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</si>
  <si>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</si>
  <si>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</si>
  <si>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</si>
  <si>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</si>
  <si>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</si>
  <si>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</si>
  <si>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</si>
  <si>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</si>
  <si>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</si>
  <si>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</si>
  <si>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</si>
  <si>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</si>
  <si>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</si>
  <si>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</si>
  <si>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</si>
  <si>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</si>
  <si>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</si>
  <si>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</si>
  <si>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</si>
  <si>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</si>
  <si>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</si>
  <si>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</si>
  <si>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</si>
  <si>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</si>
  <si>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</si>
  <si>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</si>
  <si>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</si>
  <si>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</si>
  <si>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</si>
  <si>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</si>
  <si>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</si>
  <si>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</si>
  <si>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</si>
  <si>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</si>
  <si>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</si>
  <si>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</si>
  <si>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</si>
  <si>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</si>
  <si>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</si>
  <si>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</si>
  <si>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</si>
  <si>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</si>
  <si>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</si>
  <si>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</si>
  <si>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</si>
  <si>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</si>
  <si>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</si>
  <si>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</si>
  <si>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</si>
  <si>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</si>
  <si>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</si>
  <si>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</si>
  <si>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</si>
  <si>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</si>
  <si>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</si>
  <si>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</si>
  <si>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</si>
  <si>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</si>
  <si>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</si>
  <si>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</si>
  <si>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</si>
  <si>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</si>
  <si>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</si>
  <si>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</si>
  <si>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</si>
  <si>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</si>
  <si>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</si>
  <si>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</si>
  <si>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</si>
  <si>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</si>
  <si>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</si>
  <si>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</si>
  <si>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</si>
  <si>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</si>
  <si>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</si>
  <si>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</si>
  <si>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</si>
  <si>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</si>
  <si>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</si>
  <si>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</si>
  <si>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</si>
  <si>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</si>
  <si>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</si>
  <si>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</si>
  <si>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</si>
  <si>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</si>
  <si>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</si>
  <si>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</si>
  <si>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</si>
  <si>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</si>
  <si>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</si>
  <si>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</si>
  <si>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</si>
  <si>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</si>
  <si>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</si>
  <si>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</si>
  <si>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</si>
  <si>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</si>
  <si>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</si>
  <si>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</si>
  <si>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</si>
  <si>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</si>
  <si>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</si>
  <si>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</si>
  <si>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</si>
  <si>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</si>
  <si>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</si>
  <si>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</si>
  <si>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</si>
  <si>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</si>
  <si>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</si>
  <si>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</si>
  <si>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</si>
  <si>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</si>
  <si>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</si>
  <si>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</si>
  <si>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</si>
  <si>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</si>
  <si>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</si>
  <si>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</si>
  <si>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</si>
  <si>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</si>
  <si>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</si>
  <si>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</si>
  <si>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</si>
  <si>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</si>
  <si>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</si>
  <si>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</si>
  <si>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</si>
  <si>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</si>
  <si>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</si>
  <si>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</si>
  <si>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</si>
  <si>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</si>
  <si>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</si>
  <si>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</si>
  <si>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</si>
  <si>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</si>
  <si>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</si>
  <si>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</si>
  <si>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</si>
  <si>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</si>
  <si>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</si>
  <si>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</si>
  <si>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</si>
  <si>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</si>
  <si>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</si>
  <si>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</si>
  <si>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</si>
  <si>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</si>
  <si>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</si>
  <si>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</si>
  <si>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</si>
  <si>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</si>
  <si>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</si>
  <si>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</si>
  <si>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</si>
  <si>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</si>
  <si>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</si>
  <si>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</si>
  <si>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</si>
  <si>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</si>
  <si>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</si>
  <si>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</si>
  <si>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</si>
  <si>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</si>
  <si>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</si>
  <si>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</si>
  <si>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</si>
  <si>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</si>
  <si>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</si>
  <si>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</si>
  <si>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</si>
  <si>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</si>
  <si>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</si>
  <si>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</si>
  <si>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</si>
  <si>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</si>
  <si>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</si>
  <si>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</si>
  <si>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</si>
  <si>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</si>
  <si>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</si>
  <si>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</si>
  <si>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</si>
  <si>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</si>
  <si>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</si>
  <si>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</si>
  <si>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</si>
  <si>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</si>
  <si>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</si>
  <si>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</si>
  <si>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</si>
  <si>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</si>
  <si>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</si>
  <si>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</si>
  <si>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</si>
  <si>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</si>
  <si>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</si>
  <si>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</si>
  <si>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</si>
  <si>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</si>
  <si>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</si>
  <si>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</si>
  <si>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</si>
  <si>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</si>
  <si>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</si>
  <si>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</si>
  <si>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</si>
  <si>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</si>
  <si>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</si>
  <si>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</si>
  <si>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</si>
  <si>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</si>
  <si>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</si>
  <si>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</si>
  <si>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</si>
  <si>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</si>
  <si>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</si>
  <si>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</si>
  <si>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</si>
  <si>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</si>
  <si>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</si>
  <si>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</si>
  <si>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</si>
  <si>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</si>
  <si>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</si>
  <si>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</si>
  <si>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</si>
  <si>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</si>
  <si>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</si>
  <si>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</si>
  <si>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</si>
  <si>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</si>
  <si>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</si>
  <si>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</si>
  <si>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</si>
  <si>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</si>
  <si>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</si>
  <si>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</si>
  <si>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</si>
  <si>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</si>
  <si>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</si>
  <si>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</si>
  <si>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</si>
  <si>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</si>
  <si>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</si>
  <si>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</si>
  <si>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</si>
  <si>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</si>
  <si>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</si>
  <si>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</si>
  <si>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</si>
  <si>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</si>
  <si>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</si>
  <si>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</si>
  <si>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</si>
  <si>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</si>
  <si>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</si>
  <si>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</si>
  <si>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</si>
  <si>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</si>
  <si>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</si>
  <si>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</si>
  <si>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</si>
  <si>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</si>
  <si>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</si>
  <si>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</si>
  <si>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</si>
  <si>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</si>
  <si>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</si>
  <si>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</si>
  <si>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</si>
  <si>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</si>
  <si>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</si>
  <si>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</si>
  <si>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</si>
  <si>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</si>
  <si>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</si>
  <si>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</si>
  <si>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</si>
  <si>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</si>
  <si>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</si>
  <si>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</si>
  <si>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</si>
  <si>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</si>
  <si>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</si>
  <si>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</si>
  <si>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</si>
  <si>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</si>
  <si>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</si>
  <si>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</si>
  <si>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</si>
  <si>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</si>
  <si>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</si>
  <si>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</si>
  <si>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</si>
  <si>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</si>
  <si>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</si>
  <si>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</si>
  <si>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</si>
  <si>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</si>
  <si>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</si>
  <si>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</si>
  <si>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</si>
  <si>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</si>
  <si>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</si>
  <si>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</si>
  <si>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</si>
  <si>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</si>
  <si>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</si>
  <si>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</si>
  <si>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</si>
  <si>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</si>
  <si>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</si>
  <si>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</si>
  <si>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</si>
  <si>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</si>
  <si>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</si>
  <si>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</si>
  <si>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</si>
  <si>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</si>
  <si>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</si>
  <si>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</si>
  <si>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</si>
  <si>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</si>
  <si>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</si>
  <si>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</si>
  <si>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</si>
  <si>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</si>
  <si>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</si>
  <si>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</si>
  <si>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</si>
  <si>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</si>
  <si>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</si>
  <si>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</si>
  <si>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</si>
  <si>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</si>
  <si>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</si>
  <si>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</si>
  <si>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</si>
  <si>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</si>
  <si>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</si>
  <si>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</si>
  <si>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</si>
  <si>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</si>
  <si>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</si>
  <si>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</si>
  <si>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</si>
  <si>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</si>
  <si>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</si>
  <si>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</si>
  <si>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</si>
  <si>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</si>
  <si>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</si>
  <si>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</si>
  <si>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</si>
  <si>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</si>
  <si>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</si>
  <si>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</si>
  <si>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</si>
  <si>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</si>
  <si>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</si>
  <si>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</si>
  <si>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</si>
  <si>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</si>
  <si>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</si>
  <si>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</si>
  <si>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</si>
  <si>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</si>
  <si>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</si>
  <si>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</si>
  <si>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</si>
  <si>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</si>
  <si>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</si>
  <si>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</si>
  <si>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</si>
  <si>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</si>
  <si>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</si>
  <si>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</si>
  <si>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</si>
  <si>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</si>
  <si>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</si>
  <si>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</si>
  <si>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</si>
  <si>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</si>
  <si>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</si>
  <si>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</si>
  <si>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</si>
  <si>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</si>
  <si>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</si>
  <si>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</si>
  <si>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</si>
  <si>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</si>
  <si>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</si>
  <si>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</si>
  <si>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</si>
  <si>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</si>
  <si>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</si>
  <si>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</si>
  <si>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</si>
  <si>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</si>
  <si>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</si>
  <si>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</si>
  <si>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</si>
  <si>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</si>
  <si>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</si>
  <si>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</si>
  <si>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</si>
  <si>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</si>
  <si>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</si>
  <si>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</si>
  <si>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</si>
  <si>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</si>
  <si>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</si>
  <si>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</si>
  <si>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</si>
  <si>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</si>
  <si>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</si>
  <si>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</si>
  <si>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</si>
  <si>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</si>
  <si>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</si>
  <si>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</si>
  <si>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</si>
  <si>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</si>
  <si>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</si>
  <si>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</si>
  <si>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</si>
  <si>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</si>
  <si>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</si>
  <si>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</si>
  <si>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</si>
  <si>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</si>
  <si>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</si>
  <si>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</si>
  <si>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</si>
  <si>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</si>
  <si>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</si>
  <si>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</si>
  <si>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</si>
  <si>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</si>
  <si>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</si>
  <si>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</si>
  <si>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</si>
  <si>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</si>
  <si>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</si>
  <si>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</si>
  <si>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</si>
  <si>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</si>
  <si>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</si>
  <si>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</si>
  <si>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</si>
  <si>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</si>
  <si>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</si>
  <si>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</si>
  <si>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</si>
  <si>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</si>
  <si>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</si>
  <si>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</si>
  <si>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</si>
  <si>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</si>
  <si>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</si>
  <si>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</si>
  <si>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</si>
  <si>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</si>
  <si>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</si>
  <si>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</si>
  <si>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</si>
  <si>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</si>
  <si>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</si>
  <si>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</si>
  <si>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</si>
  <si>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</si>
  <si>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</si>
  <si>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</si>
  <si>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</si>
  <si>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</si>
  <si>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</si>
  <si>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</si>
  <si>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</si>
  <si>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</si>
  <si>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</si>
  <si>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</si>
  <si>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</si>
  <si>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</si>
  <si>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</si>
  <si>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</si>
  <si>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</si>
  <si>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</si>
  <si>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</si>
  <si>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</si>
  <si>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</si>
  <si>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</si>
  <si>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</si>
  <si>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</si>
  <si>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</si>
  <si>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</si>
  <si>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</si>
  <si>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</si>
  <si>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</si>
  <si>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</si>
  <si>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</si>
  <si>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</si>
  <si>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</si>
  <si>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</si>
  <si>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</si>
  <si>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</si>
  <si>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</si>
  <si>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</si>
  <si>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</si>
  <si>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</si>
  <si>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</si>
  <si>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</si>
  <si>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</si>
  <si>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</si>
  <si>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</si>
  <si>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</si>
  <si>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</si>
  <si>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</si>
  <si>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</si>
  <si>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</si>
  <si>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</si>
  <si>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</si>
  <si>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</si>
  <si>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</si>
  <si>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</si>
  <si>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</si>
  <si>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</si>
  <si>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</si>
  <si>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</si>
  <si>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</si>
  <si>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</si>
  <si>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</si>
  <si>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</si>
  <si>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</si>
  <si>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</si>
  <si>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</si>
  <si>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</si>
  <si>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</si>
  <si>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</si>
  <si>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</si>
  <si>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</si>
  <si>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</si>
  <si>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</si>
  <si>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</si>
  <si>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</si>
  <si>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</si>
  <si>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</si>
  <si>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</si>
  <si>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</si>
  <si>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</si>
  <si>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</si>
  <si>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</si>
  <si>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</si>
  <si>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</si>
  <si>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</si>
  <si>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</si>
  <si>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</si>
  <si>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</si>
  <si>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</si>
  <si>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</si>
  <si>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</si>
  <si>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</si>
  <si>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</si>
  <si>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</si>
  <si>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</si>
  <si>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</si>
  <si>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</si>
  <si>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</si>
  <si>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</si>
  <si>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</si>
  <si>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</si>
  <si>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</si>
  <si>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</si>
  <si>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</si>
  <si>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</si>
  <si>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</si>
  <si>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</si>
  <si>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</si>
  <si>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</si>
  <si>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</si>
  <si>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</si>
  <si>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</si>
  <si>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</si>
  <si>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</si>
  <si>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</si>
  <si>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</si>
  <si>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</si>
  <si>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</si>
  <si>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</si>
  <si>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</si>
  <si>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</si>
  <si>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</si>
  <si>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</si>
  <si>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</si>
  <si>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</si>
  <si>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</si>
  <si>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</si>
  <si>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</si>
  <si>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</si>
  <si>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</si>
  <si>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</si>
  <si>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</si>
  <si>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</si>
  <si>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</si>
  <si>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</si>
  <si>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</si>
  <si>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</si>
  <si>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</si>
  <si>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</si>
  <si>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</si>
  <si>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</si>
  <si>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</si>
  <si>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</si>
  <si>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</si>
  <si>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</si>
  <si>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</si>
  <si>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</si>
  <si>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</si>
  <si>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</si>
  <si>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</si>
  <si>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</si>
  <si>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</si>
  <si>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</si>
  <si>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</si>
  <si>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</si>
  <si>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</si>
  <si>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</si>
  <si>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</si>
  <si>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</si>
  <si>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</si>
  <si>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</si>
  <si>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</si>
  <si>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</si>
  <si>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</si>
  <si>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</si>
  <si>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</si>
  <si>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</si>
  <si>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</si>
  <si>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</si>
  <si>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</si>
  <si>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</si>
  <si>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</si>
  <si>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</si>
  <si>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</si>
  <si>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</si>
  <si>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</si>
  <si>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</si>
  <si>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</si>
  <si>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</si>
  <si>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</si>
  <si>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</si>
  <si>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</si>
  <si>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</si>
  <si>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</si>
  <si>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</si>
  <si>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</si>
  <si>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</si>
  <si>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</si>
  <si>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</si>
  <si>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</si>
  <si>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</si>
  <si>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</si>
  <si>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</si>
  <si>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</si>
  <si>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</si>
  <si>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</si>
  <si>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</si>
  <si>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</si>
  <si>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</si>
  <si>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</si>
  <si>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</si>
  <si>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</si>
  <si>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</si>
  <si>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</si>
  <si>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</si>
  <si>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</si>
  <si>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</si>
  <si>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</si>
  <si>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</si>
  <si>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</si>
  <si>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</si>
  <si>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</si>
  <si>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</si>
  <si>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</si>
  <si>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</si>
  <si>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</si>
  <si>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</si>
  <si>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</si>
  <si>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</si>
  <si>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</si>
  <si>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</si>
  <si>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</si>
  <si>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</si>
  <si>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</si>
  <si>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</si>
  <si>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</si>
  <si>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</si>
  <si>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</si>
  <si>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</si>
  <si>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</si>
  <si>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</si>
  <si>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</si>
  <si>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</si>
  <si>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</si>
  <si>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</si>
  <si>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</si>
  <si>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</si>
  <si>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</si>
  <si>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</si>
  <si>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</si>
  <si>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</si>
  <si>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</si>
  <si>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</si>
  <si>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</si>
  <si>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</si>
  <si>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</si>
  <si>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</si>
  <si>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</si>
  <si>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</si>
  <si>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</si>
  <si>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</si>
  <si>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</si>
  <si>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</si>
  <si>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</si>
  <si>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</si>
  <si>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</si>
  <si>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</si>
  <si>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</si>
  <si>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</si>
  <si>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</si>
  <si>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</si>
  <si>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</si>
  <si>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</si>
  <si>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</si>
  <si>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</si>
  <si>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</si>
  <si>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</si>
  <si>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</si>
  <si>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</si>
  <si>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</si>
  <si>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</si>
  <si>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</si>
  <si>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</si>
  <si>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</si>
  <si>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</si>
  <si>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</si>
  <si>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</si>
  <si>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</si>
  <si>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</si>
  <si>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</si>
  <si>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</si>
  <si>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</si>
  <si>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</si>
  <si>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</si>
  <si>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</si>
  <si>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</si>
  <si>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</si>
  <si>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</si>
  <si>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</si>
  <si>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</si>
  <si>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</si>
  <si>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</si>
  <si>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</si>
  <si>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</si>
  <si>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</si>
  <si>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</si>
  <si>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</si>
  <si>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</si>
  <si>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</si>
  <si>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</si>
  <si>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</si>
  <si>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</si>
  <si>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</si>
  <si>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</si>
  <si>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</si>
  <si>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</si>
  <si>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</si>
  <si>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</si>
  <si>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</si>
  <si>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</si>
  <si>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</si>
  <si>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</si>
  <si>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</si>
  <si>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</si>
  <si>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</si>
  <si>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</si>
  <si>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</si>
  <si>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</si>
  <si>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</si>
  <si>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</si>
  <si>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</si>
  <si>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</si>
  <si>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</si>
  <si>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</si>
  <si>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</si>
  <si>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</si>
  <si>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</si>
  <si>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</si>
  <si>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</si>
  <si>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</si>
  <si>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</si>
  <si>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</si>
  <si>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</si>
  <si>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</si>
  <si>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</si>
  <si>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</si>
  <si>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</si>
  <si>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</si>
  <si>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</si>
  <si>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</si>
  <si>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</si>
  <si>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</si>
  <si>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</si>
  <si>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</si>
  <si>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</si>
  <si>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</si>
  <si>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</si>
  <si>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</si>
  <si>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</si>
  <si>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</si>
  <si>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</si>
  <si>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</si>
  <si>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</si>
  <si>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</si>
  <si>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</si>
  <si>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</si>
  <si>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</si>
  <si>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</si>
  <si>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</si>
  <si>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</si>
  <si>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</si>
  <si>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</si>
  <si>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</si>
  <si>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</si>
  <si>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</si>
  <si>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</si>
  <si>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</si>
  <si>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</si>
  <si>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</si>
  <si>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</si>
  <si>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</si>
  <si>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</si>
  <si>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</si>
  <si>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</si>
  <si>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</si>
  <si>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</si>
  <si>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</si>
  <si>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</si>
  <si>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</si>
  <si>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</si>
  <si>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</si>
  <si>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</si>
  <si>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</si>
  <si>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</si>
  <si>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</si>
  <si>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</si>
  <si>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</si>
  <si>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</si>
  <si>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</si>
  <si>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</si>
  <si>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</si>
  <si>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</si>
  <si>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</si>
  <si>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</si>
  <si>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</si>
  <si>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</si>
  <si>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</si>
  <si>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</si>
  <si>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</si>
  <si>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</si>
  <si>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</si>
  <si>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</si>
  <si>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</si>
  <si>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</si>
  <si>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</si>
  <si>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</si>
  <si>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</si>
  <si>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</si>
  <si>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</si>
  <si>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</si>
  <si>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</si>
  <si>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</si>
  <si>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</si>
  <si>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</si>
  <si>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</si>
  <si>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</si>
  <si>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</si>
  <si>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</si>
  <si>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</si>
  <si>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</si>
  <si>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</si>
  <si>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</si>
  <si>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</si>
  <si>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</si>
  <si>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</si>
  <si>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</si>
  <si>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</si>
  <si>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</si>
  <si>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</si>
  <si>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</si>
  <si>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</si>
  <si>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</si>
  <si>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</si>
  <si>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</si>
  <si>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</si>
  <si>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</si>
  <si>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</si>
  <si>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</si>
  <si>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</si>
  <si>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</si>
  <si>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</si>
  <si>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</si>
  <si>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</si>
  <si>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</si>
  <si>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</si>
  <si>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</si>
  <si>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</si>
  <si>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</si>
  <si>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</si>
  <si>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</si>
  <si>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</si>
  <si>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</si>
  <si>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</si>
  <si>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</si>
  <si>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</si>
  <si>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</si>
  <si>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</si>
  <si>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</si>
  <si>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</si>
  <si>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</si>
  <si>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</si>
  <si>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</si>
  <si>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</si>
  <si>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</si>
  <si>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</si>
  <si>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</si>
  <si>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</si>
  <si>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</si>
  <si>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</si>
  <si>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</si>
  <si>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</si>
  <si>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</si>
  <si>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</si>
  <si>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</si>
  <si>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</si>
  <si>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</si>
  <si>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</si>
  <si>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</si>
  <si>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</si>
  <si>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</si>
  <si>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</si>
  <si>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</si>
  <si>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</si>
  <si>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</si>
  <si>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</si>
  <si>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</si>
  <si>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</si>
  <si>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</si>
  <si>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</si>
  <si>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</si>
  <si>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</si>
  <si>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</si>
  <si>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</si>
  <si>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</si>
  <si>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</si>
  <si>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</si>
  <si>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</si>
  <si>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</si>
  <si>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</si>
  <si>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</si>
  <si>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</si>
  <si>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</si>
  <si>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</si>
  <si>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</si>
  <si>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</si>
  <si>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</si>
  <si>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</si>
  <si>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</si>
  <si>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</si>
  <si>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</si>
  <si>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</si>
  <si>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</si>
  <si>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</si>
  <si>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</si>
  <si>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</si>
  <si>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</si>
  <si>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</si>
  <si>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</si>
  <si>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</si>
  <si>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</si>
  <si>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</si>
  <si>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</si>
  <si>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</si>
  <si>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</si>
  <si>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</si>
  <si>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</si>
  <si>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</si>
  <si>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</si>
  <si>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</si>
  <si>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</si>
  <si>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</si>
  <si>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</si>
  <si>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</si>
  <si>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</si>
  <si>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</si>
  <si>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</si>
  <si>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</si>
  <si>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</si>
  <si>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</si>
  <si>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</si>
  <si>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</si>
  <si>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</si>
  <si>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</si>
  <si>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</si>
  <si>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</si>
  <si>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</si>
  <si>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</si>
  <si>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</si>
  <si>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</si>
  <si>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</si>
  <si>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</si>
  <si>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</si>
  <si>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</si>
  <si>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</si>
  <si>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</si>
  <si>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</si>
  <si>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</si>
  <si>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</si>
  <si>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</si>
  <si>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</si>
  <si>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</si>
  <si>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</si>
  <si>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</si>
  <si>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</si>
  <si>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</si>
  <si>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</si>
  <si>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</si>
  <si>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</si>
  <si>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</si>
  <si>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</si>
  <si>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</si>
  <si>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</si>
  <si>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</si>
  <si>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</si>
  <si>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</si>
  <si>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</si>
  <si>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</si>
  <si>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</si>
  <si>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</si>
  <si>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</si>
  <si>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</si>
  <si>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</si>
  <si>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</si>
  <si>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</si>
  <si>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</si>
  <si>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</si>
  <si>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</si>
  <si>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</si>
  <si>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</si>
  <si>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</si>
  <si>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</si>
  <si>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</si>
  <si>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</si>
  <si>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</si>
  <si>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</si>
  <si>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</si>
  <si>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</si>
  <si>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</si>
  <si>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</si>
  <si>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</si>
  <si>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</si>
  <si>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</si>
  <si>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</si>
  <si>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</si>
  <si>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</si>
  <si>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</si>
  <si>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</si>
  <si>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</si>
  <si>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</si>
  <si>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</si>
  <si>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</si>
  <si>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</si>
  <si>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</si>
  <si>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</si>
  <si>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</si>
  <si>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</si>
  <si>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</si>
  <si>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</si>
  <si>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</si>
  <si>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</si>
  <si>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</si>
  <si>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</si>
  <si>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</si>
  <si>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</si>
  <si>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</si>
  <si>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</si>
  <si>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</si>
  <si>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</si>
  <si>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</si>
  <si>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</si>
  <si>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</si>
  <si>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</si>
  <si>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</si>
  <si>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</si>
  <si>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</si>
  <si>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</si>
  <si>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</si>
  <si>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</si>
  <si>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</si>
  <si>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</si>
  <si>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</si>
  <si>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</si>
  <si>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</si>
  <si>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</si>
  <si>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</si>
  <si>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</si>
  <si>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</si>
  <si>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</si>
  <si>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</si>
  <si>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</si>
  <si>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</si>
  <si>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</si>
  <si>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</si>
  <si>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</si>
  <si>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</si>
  <si>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</si>
  <si>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</si>
  <si>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</si>
  <si>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</si>
  <si>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</si>
  <si>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</si>
  <si>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</si>
  <si>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</si>
  <si>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</si>
  <si>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</si>
  <si>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</si>
  <si>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</si>
  <si>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</si>
  <si>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</si>
  <si>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</si>
  <si>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</si>
  <si>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</si>
  <si>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</si>
  <si>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</si>
  <si>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</si>
  <si>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</si>
  <si>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</si>
  <si>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</si>
  <si>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</si>
  <si>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</si>
  <si>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</si>
  <si>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</si>
  <si>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</si>
  <si>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</si>
  <si>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</si>
  <si>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</si>
  <si>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</si>
  <si>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</si>
  <si>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</si>
  <si>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</si>
  <si>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</si>
  <si>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</si>
  <si>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</si>
  <si>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</si>
  <si>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</si>
  <si>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</si>
  <si>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</si>
  <si>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</si>
  <si>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</si>
  <si>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</si>
  <si>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</si>
  <si>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</si>
  <si>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</si>
  <si>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</si>
  <si>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</si>
  <si>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</si>
  <si>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</si>
  <si>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</si>
  <si>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</si>
  <si>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</si>
  <si>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</si>
  <si>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</si>
  <si>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</si>
  <si>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</si>
  <si>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</si>
  <si>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</si>
  <si>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</si>
  <si>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</si>
  <si>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</si>
  <si>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</si>
  <si>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</si>
  <si>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</si>
  <si>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</si>
  <si>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</si>
  <si>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</si>
  <si>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</si>
  <si>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</si>
  <si>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</si>
  <si>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</si>
  <si>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</si>
  <si>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</si>
  <si>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</si>
  <si>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</si>
  <si>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</si>
  <si>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</si>
  <si>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</si>
  <si>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</si>
  <si>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</si>
  <si>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</si>
  <si>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</si>
  <si>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</si>
  <si>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</si>
  <si>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</si>
  <si>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</si>
  <si>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</si>
  <si>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</si>
  <si>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</si>
  <si>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</si>
  <si>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</si>
  <si>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</si>
  <si>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</si>
  <si>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</si>
  <si>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</si>
  <si>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</si>
  <si>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</si>
  <si>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</si>
  <si>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</si>
  <si>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</si>
  <si>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</si>
  <si>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</si>
  <si>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</si>
  <si>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</si>
  <si>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</si>
  <si>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</si>
  <si>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</si>
  <si>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</si>
  <si>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</si>
  <si>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</si>
  <si>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</si>
  <si>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</si>
  <si>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</si>
  <si>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</si>
  <si>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</si>
  <si>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</si>
  <si>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</si>
  <si>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</si>
  <si>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</si>
  <si>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</si>
  <si>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</si>
  <si>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</si>
  <si>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</si>
  <si>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</si>
  <si>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</si>
  <si>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</si>
  <si>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</si>
  <si>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</si>
  <si>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</si>
  <si>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</si>
  <si>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</si>
  <si>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</si>
  <si>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</si>
  <si>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</si>
  <si>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</si>
  <si>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</si>
  <si>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</si>
  <si>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</si>
  <si>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</si>
  <si>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</si>
  <si>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</si>
  <si>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</si>
  <si>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</si>
  <si>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</si>
  <si>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</si>
  <si>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</si>
  <si>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</si>
  <si>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</si>
  <si>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</si>
  <si>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</si>
  <si>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</si>
  <si>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</si>
  <si>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</si>
  <si>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</si>
  <si>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</si>
  <si>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</si>
  <si>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</si>
  <si>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</si>
  <si>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</si>
  <si>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</si>
  <si>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</si>
  <si>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</si>
  <si>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</si>
  <si>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</si>
  <si>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</si>
  <si>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</si>
  <si>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</si>
  <si>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</si>
  <si>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</si>
  <si>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</si>
  <si>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</si>
  <si>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</si>
  <si>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</si>
  <si>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</si>
  <si>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</si>
  <si>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</si>
  <si>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</si>
  <si>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</si>
  <si>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</si>
  <si>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</si>
  <si>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</si>
  <si>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</si>
  <si>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</si>
  <si>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</si>
  <si>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</si>
  <si>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</si>
  <si>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</si>
  <si>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</si>
  <si>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</si>
  <si>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</si>
  <si>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</si>
  <si>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</si>
  <si>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</si>
  <si>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</si>
  <si>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</si>
  <si>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</si>
  <si>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</si>
  <si>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</si>
  <si>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</si>
  <si>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</si>
  <si>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</si>
  <si>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</si>
  <si>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</si>
  <si>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</si>
  <si>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</si>
  <si>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</si>
  <si>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</si>
  <si>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</si>
  <si>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</si>
  <si>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</si>
  <si>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</si>
  <si>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</si>
  <si>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</si>
  <si>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</si>
  <si>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</si>
  <si>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</si>
  <si>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</si>
  <si>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</si>
  <si>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</si>
  <si>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</si>
  <si>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</si>
  <si>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</si>
  <si>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</si>
  <si>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</si>
  <si>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</si>
  <si>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</si>
  <si>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</si>
  <si>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</si>
  <si>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</si>
  <si>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</si>
  <si>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</si>
  <si>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</si>
  <si>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</si>
  <si>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</si>
  <si>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</si>
  <si>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</si>
  <si>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</si>
  <si>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</si>
  <si>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</si>
  <si>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</si>
  <si>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</si>
  <si>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</si>
  <si>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</si>
  <si>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</si>
  <si>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</si>
  <si>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</si>
  <si>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</si>
  <si>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</si>
  <si>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</si>
  <si>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</si>
  <si>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</si>
  <si>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</si>
  <si>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</si>
  <si>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</si>
  <si>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</si>
  <si>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</si>
  <si>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</si>
  <si>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</si>
  <si>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</si>
  <si>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</si>
  <si>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</si>
  <si>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</si>
  <si>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</si>
  <si>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</si>
  <si>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</si>
  <si>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</si>
  <si>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</si>
  <si>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</si>
  <si>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</si>
  <si>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</si>
  <si>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</si>
  <si>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</si>
  <si>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</si>
  <si>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</si>
  <si>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</si>
  <si>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</si>
  <si>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</si>
  <si>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</si>
  <si>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</si>
  <si>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</si>
  <si>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</si>
  <si>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</si>
  <si>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</si>
  <si>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</si>
  <si>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</si>
  <si>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</si>
  <si>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</si>
  <si>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</si>
  <si>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</si>
  <si>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</si>
  <si>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</si>
  <si>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</si>
  <si>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</si>
  <si>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</si>
  <si>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</si>
  <si>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</si>
  <si>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</si>
  <si>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</si>
  <si>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</si>
  <si>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</si>
  <si>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</si>
  <si>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</si>
  <si>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</si>
  <si>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</si>
  <si>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</si>
  <si>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</si>
  <si>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</si>
  <si>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</si>
  <si>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</si>
  <si>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</si>
  <si>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</si>
  <si>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</si>
  <si>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</si>
  <si>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</si>
  <si>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</si>
  <si>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</si>
  <si>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</si>
  <si>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</si>
  <si>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</si>
  <si>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</si>
  <si>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</si>
  <si>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</si>
  <si>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</si>
  <si>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</si>
  <si>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</si>
  <si>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</si>
  <si>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</si>
  <si>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</si>
  <si>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</si>
  <si>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</si>
  <si>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</si>
  <si>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</si>
  <si>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</si>
  <si>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</si>
  <si>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</si>
  <si>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</si>
  <si>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</si>
  <si>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</si>
  <si>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</si>
  <si>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</si>
  <si>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</si>
  <si>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</si>
  <si>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</si>
  <si>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</si>
  <si>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</si>
  <si>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</si>
  <si>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</si>
  <si>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</si>
  <si>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</si>
  <si>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</si>
  <si>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</si>
  <si>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</si>
  <si>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</si>
  <si>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</si>
  <si>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</si>
  <si>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</si>
  <si>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</si>
  <si>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</si>
  <si>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</si>
  <si>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</si>
  <si>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</si>
  <si>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</si>
  <si>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</si>
  <si>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</si>
  <si>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</si>
  <si>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</si>
  <si>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</si>
  <si>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</si>
  <si>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</si>
  <si>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</si>
  <si>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</si>
  <si>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</si>
  <si>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</si>
  <si>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</si>
  <si>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</si>
  <si>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</si>
  <si>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</si>
  <si>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</si>
  <si>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</si>
  <si>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</si>
  <si>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</si>
  <si>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</si>
  <si>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</si>
  <si>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</si>
  <si>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</si>
  <si>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</si>
  <si>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</si>
  <si>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</si>
  <si>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</si>
  <si>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</si>
  <si>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</si>
  <si>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</si>
  <si>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</si>
  <si>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</si>
  <si>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</si>
  <si>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</si>
  <si>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</si>
  <si>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</si>
  <si>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</si>
  <si>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</si>
  <si>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</si>
  <si>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</si>
  <si>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</si>
  <si>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</si>
  <si>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</si>
  <si>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</si>
  <si>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</si>
  <si>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</si>
  <si>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</si>
  <si>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</si>
  <si>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</si>
  <si>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</si>
  <si>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</si>
  <si>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</si>
  <si>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</si>
  <si>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</si>
  <si>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</si>
  <si>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</si>
  <si>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</si>
  <si>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</si>
  <si>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</si>
  <si>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</si>
  <si>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</si>
  <si>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</si>
  <si>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</si>
  <si>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</si>
  <si>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</si>
  <si>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</si>
  <si>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</si>
  <si>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</si>
  <si>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</si>
  <si>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</si>
  <si>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</si>
  <si>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</si>
  <si>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</si>
  <si>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</si>
  <si>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</si>
  <si>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</si>
  <si>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</si>
  <si>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</si>
  <si>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</si>
  <si>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</si>
  <si>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</si>
  <si>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</si>
  <si>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</si>
  <si>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</si>
  <si>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</si>
  <si>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</si>
  <si>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</si>
  <si>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</si>
  <si>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</si>
  <si>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</si>
  <si>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</si>
  <si>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</si>
  <si>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</si>
  <si>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</si>
  <si>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</si>
  <si>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</si>
  <si>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</si>
  <si>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</si>
  <si>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</si>
  <si>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</si>
  <si>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</si>
  <si>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</si>
  <si>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</si>
  <si>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</si>
  <si>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</si>
  <si>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</si>
  <si>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</si>
  <si>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</si>
  <si>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</si>
  <si>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</si>
  <si>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</si>
  <si>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</si>
  <si>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</si>
  <si>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</si>
  <si>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</si>
  <si>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</si>
  <si>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</si>
  <si>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</si>
  <si>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</si>
  <si>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</si>
  <si>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</si>
  <si>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</si>
  <si>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</si>
  <si>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</si>
  <si>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</si>
  <si>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</si>
  <si>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</si>
  <si>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</si>
  <si>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</si>
  <si>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</si>
  <si>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</si>
  <si>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</si>
  <si>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</si>
  <si>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</si>
  <si>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</si>
  <si>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</si>
  <si>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</si>
  <si>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</si>
  <si>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</si>
  <si>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</si>
  <si>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</si>
  <si>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</si>
  <si>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</si>
  <si>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</si>
  <si>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</si>
  <si>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</si>
  <si>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</si>
  <si>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</si>
  <si>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</si>
  <si>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</si>
  <si>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</si>
  <si>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</si>
  <si>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</si>
  <si>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</si>
  <si>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</si>
  <si>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</si>
  <si>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</si>
  <si>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</si>
  <si>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</si>
  <si>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</si>
  <si>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</si>
  <si>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</si>
  <si>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</si>
  <si>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</si>
  <si>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</si>
  <si>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</si>
  <si>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</si>
  <si>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</si>
  <si>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</si>
  <si>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</si>
  <si>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</si>
  <si>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</si>
  <si>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</si>
  <si>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</si>
  <si>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</si>
  <si>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</si>
  <si>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</si>
  <si>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</si>
  <si>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</si>
  <si>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</si>
  <si>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</si>
  <si>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</si>
  <si>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</si>
  <si>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</si>
  <si>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</si>
  <si>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</si>
  <si>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</si>
  <si>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</si>
  <si>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</si>
  <si>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</si>
  <si>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</si>
  <si>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</si>
  <si>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</si>
  <si>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</si>
  <si>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</si>
  <si>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</si>
  <si>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</si>
  <si>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</si>
  <si>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</si>
  <si>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</si>
  <si>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</si>
  <si>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</si>
  <si>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</si>
  <si>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</si>
  <si>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</si>
  <si>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</si>
  <si>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</si>
  <si>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</si>
  <si>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</si>
  <si>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</si>
  <si>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</si>
  <si>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</si>
  <si>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</si>
  <si>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</si>
  <si>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</si>
  <si>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</si>
  <si>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</si>
  <si>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</si>
  <si>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</si>
  <si>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</si>
  <si>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</si>
  <si>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</si>
  <si>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</si>
  <si>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</si>
  <si>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</si>
  <si>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</si>
  <si>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</si>
  <si>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</si>
  <si>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</si>
  <si>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</si>
  <si>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</si>
  <si>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</si>
  <si>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</si>
  <si>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</si>
  <si>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</si>
  <si>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</si>
  <si>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</si>
  <si>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</si>
  <si>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</si>
  <si>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</si>
  <si>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</si>
  <si>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</si>
  <si>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</si>
  <si>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</si>
  <si>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</si>
  <si>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</si>
  <si>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</si>
  <si>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</si>
  <si>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</si>
  <si>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</si>
  <si>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</si>
  <si>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</si>
  <si>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</si>
  <si>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</si>
  <si>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</si>
  <si>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</si>
  <si>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</si>
  <si>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</si>
  <si>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</si>
  <si>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</si>
  <si>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</si>
  <si>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</si>
  <si>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</si>
  <si>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</si>
  <si>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</si>
  <si>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</si>
  <si>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</si>
  <si>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</si>
  <si>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</si>
  <si>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</si>
  <si>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</si>
  <si>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</si>
  <si>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</si>
  <si>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</si>
  <si>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</si>
  <si>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</si>
  <si>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</si>
  <si>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</si>
  <si>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</si>
  <si>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</si>
  <si>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</si>
  <si>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</si>
  <si>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</si>
  <si>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</si>
  <si>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</si>
  <si>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</si>
  <si>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</si>
  <si>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</si>
  <si>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</si>
  <si>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</si>
  <si>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</si>
  <si>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</si>
  <si>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</si>
  <si>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</si>
  <si>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</si>
  <si>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</si>
  <si>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</si>
  <si>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</si>
  <si>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</si>
  <si>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</si>
  <si>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</si>
  <si>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</si>
  <si>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</si>
  <si>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</si>
  <si>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</si>
  <si>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</si>
  <si>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</si>
  <si>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</si>
  <si>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</si>
  <si>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</si>
  <si>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</si>
  <si>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</si>
  <si>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</si>
  <si>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</si>
  <si>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</si>
  <si>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</si>
  <si>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</si>
  <si>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</si>
  <si>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</si>
  <si>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</si>
  <si>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</si>
  <si>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</si>
  <si>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</si>
  <si>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</si>
  <si>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</si>
  <si>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</si>
  <si>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</si>
  <si>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</si>
  <si>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</si>
  <si>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</si>
  <si>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</si>
  <si>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</si>
  <si>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</si>
  <si>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</si>
  <si>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</si>
  <si>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</si>
  <si>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</si>
  <si>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</si>
  <si>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</si>
  <si>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</si>
  <si>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</si>
  <si>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</si>
  <si>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</si>
  <si>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</si>
  <si>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</si>
  <si>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</si>
  <si>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</si>
  <si>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</si>
  <si>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</si>
  <si>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</si>
  <si>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</si>
  <si>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</si>
  <si>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</si>
  <si>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</si>
  <si>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</si>
  <si>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</si>
  <si>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</si>
  <si>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</si>
  <si>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</si>
  <si>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</si>
  <si>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</si>
  <si>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</si>
  <si>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</si>
  <si>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</si>
  <si>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</si>
  <si>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</si>
  <si>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</si>
  <si>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</si>
  <si>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</si>
  <si>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</si>
  <si>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</si>
  <si>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</si>
  <si>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</si>
  <si>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</si>
  <si>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</si>
  <si>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</si>
  <si>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</si>
  <si>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</si>
  <si>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</si>
  <si>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</si>
  <si>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</si>
  <si>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</si>
  <si>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</si>
  <si>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</si>
  <si>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</si>
  <si>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</si>
  <si>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</si>
  <si>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</si>
  <si>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</si>
  <si>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</si>
  <si>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</si>
  <si>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</si>
  <si>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</si>
  <si>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</si>
  <si>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</si>
  <si>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</si>
  <si>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</si>
  <si>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</si>
  <si>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</si>
  <si>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</si>
  <si>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</si>
  <si>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</si>
  <si>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</si>
  <si>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</si>
  <si>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</si>
  <si>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</si>
  <si>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</si>
  <si>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</si>
  <si>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</si>
  <si>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</si>
  <si>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</si>
  <si>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</si>
  <si>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</si>
  <si>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</si>
  <si>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</si>
  <si>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</si>
  <si>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</si>
  <si>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</si>
  <si>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</si>
  <si>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</si>
  <si>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</si>
  <si>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</si>
  <si>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</si>
  <si>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</si>
  <si>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</si>
  <si>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</si>
  <si>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</si>
  <si>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</si>
  <si>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</si>
  <si>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</si>
  <si>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</si>
  <si>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</si>
  <si>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</si>
  <si>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</si>
  <si>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</si>
  <si>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</si>
  <si>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</si>
  <si>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</si>
  <si>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</si>
  <si>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</si>
  <si>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</si>
  <si>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</si>
  <si>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</si>
  <si>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</si>
  <si>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</si>
  <si>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</si>
  <si>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</si>
  <si>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</si>
  <si>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</si>
  <si>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</si>
  <si>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</si>
  <si>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</si>
  <si>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</si>
  <si>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</si>
  <si>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</si>
  <si>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</si>
  <si>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</si>
  <si>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</si>
  <si>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</si>
  <si>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</si>
  <si>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</si>
  <si>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</si>
  <si>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</si>
  <si>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</si>
  <si>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</si>
  <si>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</si>
  <si>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</si>
  <si>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</si>
  <si>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</si>
  <si>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</si>
  <si>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</si>
  <si>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</si>
  <si>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</si>
  <si>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</si>
  <si>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</si>
  <si>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</si>
  <si>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</si>
  <si>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</si>
  <si>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</si>
  <si>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</si>
  <si>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</si>
  <si>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</si>
  <si>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</si>
  <si>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</si>
  <si>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</si>
  <si>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</si>
  <si>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</si>
  <si>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</si>
  <si>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</si>
  <si>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</si>
  <si>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</si>
  <si>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</si>
  <si>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</si>
  <si>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</si>
  <si>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</si>
  <si>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</si>
  <si>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</si>
  <si>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</si>
  <si>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</si>
  <si>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</si>
  <si>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</si>
  <si>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</si>
  <si>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</si>
  <si>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</si>
  <si>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</si>
  <si>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</si>
  <si>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</si>
  <si>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</si>
  <si>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</si>
  <si>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</si>
  <si>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</si>
  <si>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</si>
  <si>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</si>
  <si>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</si>
  <si>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</si>
  <si>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</si>
  <si>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</si>
  <si>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</si>
  <si>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</si>
  <si>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</si>
  <si>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</si>
  <si>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</si>
  <si>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</si>
  <si>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</si>
  <si>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</si>
  <si>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</si>
  <si>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</si>
  <si>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</si>
  <si>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</si>
  <si>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</si>
  <si>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</si>
  <si>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</si>
  <si>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</si>
  <si>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</si>
  <si>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</si>
  <si>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</si>
  <si>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</si>
  <si>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</si>
  <si>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</si>
  <si>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</si>
  <si>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</si>
  <si>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</si>
  <si>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</si>
  <si>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</si>
  <si>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</si>
  <si>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</si>
  <si>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</si>
  <si>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</si>
  <si>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</si>
  <si>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</si>
  <si>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</si>
  <si>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</si>
  <si>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</si>
  <si>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</si>
  <si>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</si>
  <si>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</si>
  <si>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</si>
  <si>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</si>
  <si>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</si>
  <si>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</si>
  <si>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</si>
  <si>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</si>
  <si>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</si>
  <si>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</si>
  <si>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</si>
  <si>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</si>
  <si>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</si>
  <si>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</si>
  <si>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</si>
  <si>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</si>
  <si>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</si>
  <si>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</si>
  <si>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</si>
  <si>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</si>
  <si>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</si>
  <si>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</si>
  <si>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</si>
  <si>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</si>
  <si>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</si>
  <si>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</si>
  <si>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</si>
  <si>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</si>
  <si>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</si>
  <si>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</si>
  <si>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</si>
  <si>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</si>
  <si>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</si>
  <si>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</si>
  <si>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</si>
  <si>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</si>
  <si>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</si>
  <si>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</si>
  <si>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</si>
  <si>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</si>
  <si>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</si>
  <si>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</si>
  <si>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</si>
  <si>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</si>
  <si>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</si>
  <si>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</si>
  <si>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</si>
  <si>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</si>
  <si>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</si>
  <si>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</si>
  <si>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</si>
  <si>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</si>
  <si>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</si>
  <si>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</si>
  <si>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</si>
  <si>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</si>
  <si>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</si>
  <si>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</si>
  <si>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</si>
  <si>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</si>
  <si>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</si>
  <si>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</si>
  <si>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</si>
  <si>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</si>
  <si>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</si>
  <si>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</si>
  <si>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</si>
  <si>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</si>
  <si>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</si>
  <si>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</si>
  <si>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</si>
  <si>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</si>
  <si>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</si>
  <si>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</si>
  <si>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</si>
  <si>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</si>
  <si>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</si>
  <si>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</si>
  <si>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</si>
  <si>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</si>
  <si>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</si>
  <si>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</si>
  <si>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</si>
  <si>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</si>
  <si>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</si>
  <si>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</si>
  <si>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</si>
  <si>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</si>
  <si>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</si>
  <si>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</si>
  <si>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</si>
  <si>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</si>
  <si>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</si>
  <si>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</si>
  <si>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</si>
  <si>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</si>
  <si>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</si>
  <si>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</si>
  <si>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</si>
  <si>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</si>
  <si>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</si>
  <si>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</si>
  <si>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</si>
  <si>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</si>
  <si>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</si>
  <si>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</si>
  <si>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</si>
  <si>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</si>
  <si>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</si>
  <si>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</si>
  <si>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</si>
  <si>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</si>
  <si>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</si>
  <si>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</si>
  <si>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</si>
  <si>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</si>
  <si>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</si>
  <si>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</si>
  <si>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</si>
  <si>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</si>
  <si>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</si>
  <si>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</si>
  <si>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</si>
  <si>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</si>
  <si>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</si>
  <si>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</si>
  <si>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</si>
  <si>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</si>
  <si>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</si>
  <si>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</si>
  <si>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</si>
  <si>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</si>
  <si>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</si>
  <si>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</si>
  <si>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</si>
  <si>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</si>
  <si>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</si>
  <si>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</si>
  <si>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</si>
  <si>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</si>
  <si>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</si>
  <si>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</si>
  <si>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</si>
  <si>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</si>
  <si>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</si>
  <si>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</si>
  <si>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</si>
  <si>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</si>
  <si>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</si>
  <si>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</si>
  <si>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</si>
  <si>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</si>
  <si>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</si>
  <si>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</si>
  <si>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</si>
  <si>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</si>
  <si>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</si>
  <si>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</si>
  <si>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</si>
  <si>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</si>
  <si>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</si>
  <si>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</si>
  <si>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</si>
  <si>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</si>
  <si>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</si>
  <si>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</si>
  <si>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</si>
  <si>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</si>
  <si>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</si>
  <si>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</si>
  <si>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</si>
  <si>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</si>
  <si>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</si>
  <si>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</si>
  <si>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</si>
  <si>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</si>
  <si>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</si>
  <si>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</si>
  <si>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</si>
  <si>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</si>
  <si>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</si>
  <si>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</si>
  <si>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</si>
  <si>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</si>
  <si>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</si>
  <si>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</si>
  <si>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</si>
  <si>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</si>
  <si>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</si>
  <si>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</si>
  <si>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</si>
  <si>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</si>
  <si>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</si>
  <si>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</si>
  <si>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</si>
  <si>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</si>
  <si>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</si>
  <si>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</si>
  <si>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</si>
  <si>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</si>
  <si>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</si>
  <si>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</si>
  <si>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</si>
  <si>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</si>
  <si>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</si>
  <si>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</si>
  <si>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</si>
  <si>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</si>
  <si>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</si>
  <si>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</si>
  <si>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</si>
  <si>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</si>
  <si>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</si>
  <si>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</si>
  <si>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</si>
  <si>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</si>
  <si>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</si>
  <si>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</si>
  <si>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</si>
  <si>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</si>
  <si>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</si>
  <si>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</si>
  <si>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</si>
  <si>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</si>
  <si>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</si>
  <si>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</si>
  <si>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</si>
  <si>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</si>
  <si>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</si>
  <si>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</si>
  <si>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</si>
  <si>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</si>
  <si>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</si>
  <si>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</si>
  <si>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</si>
  <si>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</si>
  <si>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</si>
  <si>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</si>
  <si>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</si>
  <si>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</si>
  <si>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</si>
  <si>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</si>
  <si>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</si>
  <si>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</si>
  <si>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</si>
  <si>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</si>
  <si>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</si>
  <si>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</si>
  <si>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</si>
  <si>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</si>
  <si>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</si>
  <si>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</si>
  <si>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</si>
  <si>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</si>
  <si>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</si>
  <si>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</si>
  <si>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</si>
  <si>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</si>
  <si>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</si>
  <si>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</si>
  <si>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</si>
  <si>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</si>
  <si>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</si>
  <si>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</si>
  <si>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</si>
  <si>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</si>
  <si>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</si>
  <si>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</si>
  <si>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</si>
  <si>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</si>
  <si>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</si>
  <si>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</si>
  <si>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</si>
  <si>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</si>
  <si>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</si>
  <si>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</si>
  <si>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</si>
  <si>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</si>
  <si>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</si>
  <si>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</si>
  <si>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</si>
  <si>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</si>
  <si>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</si>
  <si>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</si>
  <si>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</si>
  <si>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</si>
  <si>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</si>
  <si>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</si>
  <si>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</si>
  <si>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</si>
  <si>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</si>
  <si>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</si>
  <si>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</si>
  <si>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</si>
  <si>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</si>
  <si>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</si>
  <si>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</si>
  <si>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</si>
  <si>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</si>
  <si>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</si>
  <si>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</si>
  <si>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</si>
  <si>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</si>
  <si>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</si>
  <si>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</si>
  <si>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</si>
  <si>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</si>
  <si>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</si>
  <si>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</si>
  <si>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</si>
  <si>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</si>
  <si>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</si>
  <si>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</si>
  <si>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</si>
  <si>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</si>
  <si>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</si>
  <si>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</si>
  <si>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</si>
  <si>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</si>
  <si>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</si>
  <si>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</si>
  <si>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</si>
  <si>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</si>
  <si>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</si>
  <si>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</si>
  <si>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</si>
  <si>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</si>
  <si>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</si>
  <si>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</si>
  <si>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</si>
  <si>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</si>
  <si>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</si>
  <si>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</si>
  <si>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</si>
  <si>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</si>
  <si>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</si>
  <si>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</si>
  <si>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</si>
  <si>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</si>
  <si>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</si>
  <si>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</si>
  <si>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</si>
  <si>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</si>
  <si>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</si>
  <si>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</si>
  <si>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</si>
  <si>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</si>
  <si>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</si>
  <si>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</si>
  <si>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</si>
  <si>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</si>
  <si>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</si>
  <si>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</si>
  <si>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</si>
  <si>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</si>
  <si>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</si>
  <si>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</si>
  <si>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</si>
  <si>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</si>
  <si>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</si>
  <si>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</si>
  <si>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</si>
  <si>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</si>
  <si>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</si>
  <si>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</si>
  <si>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</si>
  <si>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</si>
  <si>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</si>
  <si>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</si>
  <si>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</si>
  <si>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</si>
  <si>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</si>
  <si>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</si>
  <si>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</si>
  <si>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</si>
  <si>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</si>
  <si>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</si>
  <si>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</si>
  <si>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</si>
  <si>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</si>
  <si>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</si>
  <si>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</si>
  <si>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</si>
  <si>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</si>
  <si>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</si>
  <si>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</si>
  <si>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</si>
  <si>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</si>
  <si>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</si>
  <si>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</si>
  <si>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</si>
  <si>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</si>
  <si>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</si>
  <si>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</si>
  <si>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</si>
  <si>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</si>
  <si>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</si>
  <si>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</si>
  <si>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</si>
  <si>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</si>
  <si>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</si>
  <si>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</si>
  <si>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</si>
  <si>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</si>
  <si>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</si>
  <si>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</si>
  <si>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</si>
  <si>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</si>
  <si>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</si>
  <si>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</si>
  <si>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</si>
  <si>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</si>
  <si>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</si>
  <si>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</si>
  <si>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</si>
  <si>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</si>
  <si>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</si>
  <si>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</si>
  <si>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</si>
  <si>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</si>
  <si>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</si>
  <si>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</si>
  <si>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</si>
  <si>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</si>
  <si>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</si>
  <si>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</si>
  <si>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</si>
  <si>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</si>
  <si>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</si>
  <si>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</si>
  <si>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</si>
  <si>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</si>
  <si>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</si>
  <si>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</si>
  <si>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</si>
  <si>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</si>
  <si>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</si>
  <si>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</si>
  <si>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</si>
  <si>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</si>
  <si>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</si>
  <si>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</si>
  <si>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</si>
  <si>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</si>
  <si>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</si>
  <si>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</si>
  <si>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</si>
  <si>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</si>
  <si>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</si>
  <si>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</si>
  <si>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</si>
  <si>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</si>
  <si>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</si>
  <si>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</si>
  <si>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</si>
  <si>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</si>
  <si>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</si>
  <si>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</si>
  <si>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</si>
  <si>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</si>
  <si>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</si>
  <si>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</si>
  <si>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</si>
  <si>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</si>
  <si>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</si>
  <si>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</si>
  <si>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</si>
  <si>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</si>
  <si>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</si>
  <si>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</si>
  <si>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</si>
  <si>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</si>
  <si>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</si>
  <si>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</si>
  <si>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</si>
  <si>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</si>
  <si>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</si>
  <si>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</si>
  <si>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</si>
  <si>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</si>
  <si>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</si>
  <si>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</si>
  <si>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</si>
  <si>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</si>
  <si>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</si>
  <si>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</si>
  <si>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</si>
  <si>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</si>
  <si>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</si>
  <si>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</si>
  <si>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</si>
  <si>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</si>
  <si>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</si>
  <si>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</si>
  <si>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</si>
  <si>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</si>
  <si>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</si>
  <si>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</si>
  <si>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</si>
  <si>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</si>
  <si>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</si>
  <si>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</si>
  <si>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</si>
  <si>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</si>
  <si>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</si>
  <si>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</si>
  <si>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</si>
  <si>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</si>
  <si>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</si>
  <si>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</si>
  <si>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</si>
  <si>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</si>
  <si>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</si>
  <si>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</si>
  <si>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</si>
  <si>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</si>
  <si>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</si>
  <si>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</si>
  <si>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</si>
  <si>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</si>
  <si>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</si>
  <si>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</si>
  <si>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</si>
  <si>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</si>
  <si>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</si>
  <si>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</si>
  <si>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</si>
  <si>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</si>
  <si>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</si>
  <si>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</si>
  <si>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</si>
  <si>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</si>
  <si>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</si>
  <si>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</si>
  <si>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</si>
  <si>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</si>
  <si>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</si>
  <si>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</si>
  <si>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</si>
  <si>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</si>
  <si>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</si>
  <si>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</si>
  <si>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</si>
  <si>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</si>
  <si>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</si>
  <si>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</si>
  <si>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</si>
  <si>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</si>
  <si>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</si>
  <si>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</si>
  <si>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</si>
  <si>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</si>
  <si>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</si>
  <si>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</si>
  <si>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</si>
  <si>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</si>
  <si>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</si>
  <si>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</si>
  <si>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</si>
  <si>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</si>
  <si>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</si>
  <si>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</si>
  <si>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</si>
  <si>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</si>
  <si>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</si>
  <si>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</si>
  <si>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</si>
  <si>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</si>
  <si>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</si>
  <si>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</si>
  <si>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</si>
  <si>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</si>
  <si>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</si>
  <si>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</si>
  <si>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</si>
  <si>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</si>
  <si>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</si>
  <si>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</si>
  <si>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</si>
  <si>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</si>
  <si>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</si>
  <si>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</si>
  <si>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</si>
  <si>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</si>
  <si>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</si>
  <si>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</si>
  <si>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</si>
  <si>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</si>
  <si>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</si>
  <si>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</si>
  <si>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</si>
  <si>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</si>
  <si>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</si>
  <si>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</si>
  <si>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</si>
  <si>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</si>
  <si>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</si>
  <si>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</si>
  <si>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</si>
  <si>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</si>
  <si>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</si>
  <si>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</si>
  <si>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</si>
  <si>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</si>
  <si>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</si>
  <si>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</si>
  <si>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</si>
  <si>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</si>
  <si>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</si>
  <si>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</si>
  <si>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</si>
  <si>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</si>
  <si>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</si>
  <si>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</si>
  <si>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</si>
  <si>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</si>
  <si>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</si>
  <si>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</si>
  <si>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</si>
  <si>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</si>
  <si>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</si>
  <si>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</si>
  <si>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</si>
  <si>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</si>
  <si>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</si>
  <si>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</si>
  <si>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</si>
  <si>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</si>
  <si>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</si>
  <si>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</si>
  <si>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</si>
  <si>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</si>
  <si>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</si>
  <si>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</si>
  <si>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</si>
  <si>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</si>
  <si>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</si>
  <si>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</si>
  <si>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</si>
  <si>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</si>
  <si>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</si>
  <si>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</si>
  <si>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</si>
  <si>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</si>
  <si>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</si>
  <si>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</si>
  <si>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</si>
  <si>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</si>
  <si>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</si>
  <si>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</si>
  <si>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</si>
  <si>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</si>
  <si>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</si>
  <si>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</si>
  <si>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</si>
  <si>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</si>
  <si>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</si>
  <si>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</si>
  <si>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</si>
  <si>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</si>
  <si>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</si>
  <si>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</si>
  <si>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</si>
  <si>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</si>
  <si>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</si>
  <si>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</si>
  <si>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</si>
  <si>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</si>
  <si>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</si>
  <si>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</si>
  <si>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</si>
  <si>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</si>
  <si>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</si>
  <si>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</si>
  <si>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</si>
  <si>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</si>
  <si>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</si>
  <si>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</si>
  <si>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</si>
  <si>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</si>
  <si>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</si>
  <si>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</si>
  <si>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</si>
  <si>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</si>
  <si>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</si>
  <si>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</si>
  <si>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</si>
  <si>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</si>
  <si>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</si>
  <si>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</si>
  <si>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</si>
  <si>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</si>
  <si>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</si>
  <si>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</si>
  <si>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</si>
  <si>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</si>
  <si>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</si>
  <si>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</si>
  <si>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</si>
  <si>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</si>
  <si>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</si>
  <si>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</si>
  <si>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</si>
  <si>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</si>
  <si>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</si>
  <si>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</si>
  <si>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</si>
  <si>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</si>
  <si>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</si>
  <si>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</si>
  <si>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</si>
  <si>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</si>
  <si>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</si>
  <si>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</si>
  <si>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</si>
  <si>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</si>
  <si>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</si>
  <si>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</si>
  <si>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</si>
  <si>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</si>
  <si>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</si>
  <si>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</si>
  <si>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</si>
  <si>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</si>
  <si>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</si>
  <si>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</si>
  <si>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</si>
  <si>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</si>
  <si>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</si>
  <si>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</si>
  <si>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</si>
  <si>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</si>
  <si>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</si>
  <si>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</si>
  <si>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</si>
  <si>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</si>
  <si>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</si>
  <si>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</si>
  <si>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</si>
  <si>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</si>
  <si>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</si>
  <si>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</si>
  <si>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</si>
  <si>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</si>
  <si>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</si>
  <si>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</si>
  <si>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</si>
  <si>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</si>
  <si>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</si>
  <si>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</si>
  <si>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</si>
  <si>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</si>
  <si>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</si>
  <si>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</si>
  <si>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</si>
  <si>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</si>
  <si>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</si>
  <si>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</si>
  <si>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</si>
  <si>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</si>
  <si>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</si>
  <si>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</si>
  <si>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</si>
  <si>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</si>
  <si>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</si>
  <si>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</si>
  <si>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</si>
  <si>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</si>
  <si>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</si>
  <si>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</si>
  <si>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</si>
  <si>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</si>
  <si>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</si>
  <si>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</si>
  <si>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</si>
  <si>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</si>
  <si>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</si>
  <si>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</si>
  <si>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</si>
  <si>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</si>
  <si>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</si>
  <si>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</si>
  <si>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</si>
  <si>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</si>
  <si>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</si>
  <si>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</si>
  <si>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</si>
  <si>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</si>
  <si>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</si>
  <si>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</si>
  <si>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</si>
  <si>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</si>
  <si>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</si>
  <si>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</si>
  <si>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</si>
  <si>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</si>
  <si>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</si>
  <si>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</si>
  <si>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</si>
  <si>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</si>
  <si>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</si>
  <si>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</si>
  <si>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</si>
  <si>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</si>
  <si>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</si>
  <si>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</si>
  <si>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</si>
  <si>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</si>
  <si>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</si>
  <si>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</si>
  <si>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</si>
  <si>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</si>
  <si>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</si>
  <si>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</si>
  <si>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</si>
  <si>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</si>
  <si>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</si>
  <si>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</si>
  <si>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</si>
  <si>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</si>
  <si>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</si>
  <si>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</si>
  <si>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</si>
  <si>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</si>
  <si>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</si>
  <si>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</si>
  <si>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</si>
  <si>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</si>
  <si>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</si>
  <si>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</si>
  <si>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</si>
  <si>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</si>
  <si>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</si>
  <si>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</si>
  <si>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</si>
  <si>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</si>
  <si>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</si>
  <si>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</si>
  <si>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</si>
  <si>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</si>
  <si>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</si>
  <si>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</si>
  <si>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</si>
  <si>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</si>
  <si>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</si>
  <si>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</si>
  <si>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</si>
  <si>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</si>
  <si>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</si>
  <si>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</si>
  <si>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</si>
  <si>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</si>
  <si>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</si>
  <si>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</si>
  <si>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</si>
  <si>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</si>
  <si>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</si>
  <si>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</si>
  <si>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</si>
  <si>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</si>
  <si>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</si>
  <si>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</si>
  <si>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</si>
  <si>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</si>
  <si>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</si>
  <si>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</si>
  <si>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</si>
  <si>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</si>
  <si>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</si>
  <si>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</si>
  <si>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</si>
  <si>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</si>
  <si>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</si>
  <si>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</si>
  <si>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</si>
  <si>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</si>
  <si>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</si>
  <si>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</si>
  <si>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</si>
  <si>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</si>
  <si>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</si>
  <si>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</si>
  <si>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</si>
  <si>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</si>
  <si>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</si>
  <si>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</si>
  <si>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</si>
  <si>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</si>
  <si>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</si>
  <si>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</si>
  <si>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</si>
  <si>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</si>
  <si>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</si>
  <si>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</si>
  <si>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</si>
  <si>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</si>
  <si>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</si>
  <si>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</si>
  <si>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</si>
  <si>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</si>
  <si>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</si>
  <si>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</si>
  <si>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</si>
  <si>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</si>
  <si>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</si>
  <si>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</si>
  <si>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</si>
  <si>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</si>
  <si>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</si>
  <si>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</si>
  <si>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</si>
  <si>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</si>
  <si>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</si>
  <si>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</si>
  <si>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</si>
  <si>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</si>
  <si>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</si>
  <si>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</si>
  <si>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</si>
  <si>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</si>
  <si>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</si>
  <si>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</si>
  <si>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</si>
  <si>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</si>
  <si>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</si>
  <si>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</si>
  <si>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</si>
  <si>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</si>
  <si>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</si>
  <si>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</si>
  <si>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</si>
  <si>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</si>
  <si>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</si>
  <si>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</si>
  <si>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</si>
  <si>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</si>
  <si>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</si>
  <si>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</si>
  <si>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</si>
  <si>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</si>
  <si>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</si>
  <si>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</si>
  <si>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</si>
  <si>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</si>
  <si>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</si>
  <si>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</si>
  <si>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</si>
  <si>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</si>
  <si>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</si>
  <si>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</si>
  <si>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</si>
  <si>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</si>
  <si>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</si>
  <si>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</si>
  <si>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</si>
  <si>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</si>
  <si>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</si>
  <si>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</si>
  <si>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</si>
  <si>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</si>
  <si>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</si>
  <si>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</si>
  <si>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</si>
  <si>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</si>
  <si>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</si>
  <si>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</si>
  <si>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</si>
  <si>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</si>
  <si>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</si>
  <si>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</si>
  <si>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</si>
  <si>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</si>
  <si>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</si>
  <si>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</si>
  <si>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</si>
  <si>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</si>
  <si>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</si>
  <si>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</si>
  <si>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</si>
  <si>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</si>
  <si>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</si>
  <si>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</si>
  <si>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</si>
  <si>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</si>
  <si>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</si>
  <si>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</si>
  <si>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</si>
  <si>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</si>
  <si>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</si>
  <si>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</si>
  <si>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</si>
  <si>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</si>
  <si>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</si>
  <si>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</si>
  <si>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</si>
  <si>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</si>
  <si>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</si>
  <si>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</si>
  <si>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</si>
  <si>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</si>
  <si>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</si>
  <si>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</si>
  <si>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</si>
  <si>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</si>
  <si>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</si>
  <si>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</si>
  <si>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</si>
  <si>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</si>
  <si>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</si>
  <si>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</si>
  <si>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</si>
  <si>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</si>
  <si>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</si>
  <si>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</si>
  <si>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</si>
  <si>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</si>
  <si>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</si>
  <si>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</si>
  <si>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</si>
  <si>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</si>
  <si>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</si>
  <si>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</si>
  <si>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</si>
  <si>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</si>
  <si>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</si>
  <si>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</si>
  <si>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</si>
  <si>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</si>
  <si>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</si>
  <si>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</si>
  <si>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</si>
  <si>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</si>
  <si>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</si>
  <si>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</si>
  <si>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</si>
  <si>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</si>
  <si>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</si>
  <si>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</si>
  <si>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</si>
  <si>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</si>
  <si>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</si>
  <si>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</si>
  <si>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</si>
  <si>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</si>
  <si>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</si>
  <si>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</si>
  <si>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</si>
  <si>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</si>
  <si>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</si>
  <si>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</si>
  <si>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</si>
  <si>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</si>
  <si>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</si>
  <si>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</si>
  <si>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</si>
  <si>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</si>
  <si>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</si>
  <si>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</si>
  <si>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</si>
  <si>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</si>
  <si>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</si>
  <si>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</si>
  <si>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</si>
  <si>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</si>
  <si>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</si>
  <si>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</si>
  <si>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</si>
  <si>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</si>
  <si>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</si>
  <si>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</si>
  <si>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</si>
  <si>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</si>
  <si>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</si>
  <si>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</si>
  <si>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</si>
  <si>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</si>
  <si>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</si>
  <si>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</si>
  <si>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</si>
  <si>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</si>
  <si>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</si>
  <si>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</si>
  <si>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</si>
  <si>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</si>
  <si>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</si>
  <si>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</si>
  <si>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</si>
  <si>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</si>
  <si>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</si>
  <si>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</si>
  <si>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</si>
  <si>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</si>
  <si>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</si>
  <si>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</si>
  <si>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</si>
  <si>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</si>
  <si>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</si>
  <si>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</si>
  <si>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</si>
  <si>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</si>
  <si>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</si>
  <si>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</si>
  <si>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</si>
  <si>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</si>
  <si>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</si>
  <si>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</si>
  <si>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</si>
  <si>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</si>
  <si>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</si>
  <si>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</si>
  <si>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</si>
  <si>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</si>
  <si>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</si>
  <si>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</si>
  <si>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</si>
  <si>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</si>
  <si>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</si>
  <si>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</si>
  <si>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</si>
  <si>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</si>
  <si>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</si>
  <si>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</si>
  <si>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</si>
  <si>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</si>
  <si>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</si>
  <si>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</si>
  <si>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</si>
  <si>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</si>
  <si>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</si>
  <si>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</si>
  <si>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</si>
  <si>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</si>
  <si>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</si>
  <si>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</si>
  <si>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</si>
  <si>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</si>
  <si>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</si>
  <si>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</si>
  <si>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</si>
  <si>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</si>
  <si>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</si>
  <si>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</si>
  <si>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</si>
  <si>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</si>
  <si>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</si>
  <si>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</si>
  <si>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</si>
  <si>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</si>
  <si>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</si>
  <si>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</si>
  <si>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</si>
  <si>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</si>
  <si>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</si>
  <si>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</si>
  <si>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</si>
  <si>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</si>
  <si>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</si>
  <si>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</si>
  <si>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</si>
  <si>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</si>
  <si>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</si>
  <si>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</si>
  <si>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</si>
  <si>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</si>
  <si>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</si>
  <si>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</si>
  <si>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</si>
  <si>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</si>
  <si>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</si>
  <si>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</si>
  <si>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</si>
  <si>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</si>
  <si>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</si>
  <si>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</si>
  <si>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</si>
  <si>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</si>
  <si>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</si>
  <si>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</si>
  <si>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</si>
  <si>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</si>
  <si>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</si>
  <si>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</si>
  <si>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</si>
  <si>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</si>
  <si>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</si>
  <si>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</si>
  <si>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</si>
  <si>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</si>
  <si>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</si>
  <si>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</si>
  <si>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</si>
  <si>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</si>
  <si>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</si>
  <si>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</si>
  <si>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</si>
  <si>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</si>
  <si>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</si>
  <si>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</si>
  <si>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</si>
  <si>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</si>
  <si>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</si>
  <si>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</si>
  <si>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</si>
  <si>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</si>
  <si>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</si>
  <si>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</si>
  <si>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</si>
  <si>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</si>
  <si>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</si>
  <si>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</si>
  <si>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</si>
  <si>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</si>
  <si>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</si>
  <si>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</si>
  <si>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</si>
  <si>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</si>
  <si>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</si>
  <si>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</si>
  <si>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</si>
  <si>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</si>
  <si>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</si>
  <si>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</si>
  <si>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</si>
  <si>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</si>
  <si>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</si>
  <si>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</si>
  <si>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</si>
  <si>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</si>
  <si>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</si>
  <si>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</si>
  <si>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</si>
  <si>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</si>
  <si>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</si>
  <si>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</si>
  <si>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</si>
  <si>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</si>
  <si>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</si>
  <si>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</si>
  <si>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</si>
  <si>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</si>
  <si>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</si>
  <si>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</si>
  <si>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</si>
  <si>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</si>
  <si>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</si>
  <si>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</si>
  <si>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</si>
  <si>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</si>
  <si>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</si>
  <si>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</si>
  <si>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</si>
  <si>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</si>
  <si>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</si>
  <si>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</si>
  <si>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</si>
  <si>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</si>
  <si>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</si>
  <si>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</si>
  <si>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</si>
  <si>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</si>
  <si>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</si>
  <si>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</si>
  <si>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</si>
  <si>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</si>
  <si>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</si>
  <si>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</si>
  <si>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</si>
  <si>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</si>
  <si>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</si>
  <si>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</si>
  <si>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</si>
  <si>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</si>
  <si>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</si>
  <si>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</si>
  <si>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</si>
  <si>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</si>
  <si>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</si>
  <si>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</si>
  <si>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</si>
  <si>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</si>
  <si>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</si>
  <si>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</si>
  <si>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</si>
  <si>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</si>
  <si>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</si>
  <si>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</si>
  <si>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</si>
  <si>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</si>
  <si>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</si>
  <si>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</si>
  <si>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</si>
  <si>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</si>
  <si>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</si>
  <si>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</si>
  <si>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</si>
  <si>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</si>
  <si>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</si>
  <si>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</si>
  <si>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</si>
  <si>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</si>
  <si>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</si>
  <si>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</si>
  <si>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</si>
  <si>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</si>
  <si>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</si>
  <si>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</si>
  <si>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</si>
  <si>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</si>
  <si>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</si>
  <si>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</si>
  <si>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</si>
  <si>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</si>
  <si>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</si>
  <si>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</si>
  <si>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</si>
  <si>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</si>
  <si>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</si>
  <si>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</si>
  <si>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</si>
  <si>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</si>
  <si>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</si>
  <si>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</si>
  <si>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</si>
  <si>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</si>
  <si>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</si>
  <si>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</si>
  <si>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</si>
  <si>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</si>
  <si>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</si>
  <si>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</si>
  <si>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</si>
  <si>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</si>
  <si>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</si>
  <si>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</si>
  <si>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</si>
  <si>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</si>
  <si>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</si>
  <si>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</si>
  <si>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</si>
  <si>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</si>
  <si>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</si>
  <si>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</si>
  <si>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</si>
  <si>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</si>
  <si>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</si>
  <si>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</si>
  <si>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</si>
  <si>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</si>
  <si>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</si>
  <si>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</si>
  <si>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</si>
  <si>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</si>
  <si>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</si>
  <si>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</si>
  <si>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</si>
  <si>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</si>
  <si>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</si>
  <si>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</si>
  <si>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</si>
  <si>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</si>
  <si>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</si>
  <si>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</si>
  <si>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</si>
  <si>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</si>
  <si>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</si>
  <si>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</si>
  <si>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</si>
  <si>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</si>
  <si>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</si>
  <si>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</si>
  <si>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</si>
  <si>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</si>
  <si>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</si>
  <si>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</si>
  <si>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</si>
  <si>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</si>
  <si>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</si>
  <si>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</si>
  <si>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</si>
  <si>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</si>
  <si>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</si>
  <si>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</si>
  <si>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</si>
  <si>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</si>
  <si>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</si>
  <si>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</si>
  <si>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</si>
  <si>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</si>
  <si>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</si>
  <si>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</si>
  <si>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</si>
  <si>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</si>
  <si>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</si>
  <si>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</si>
  <si>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</si>
  <si>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</si>
  <si>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</si>
  <si>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</si>
  <si>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</si>
  <si>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</si>
  <si>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</si>
  <si>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</si>
  <si>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</si>
  <si>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</si>
  <si>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</si>
  <si>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</si>
  <si>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</si>
  <si>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</si>
  <si>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</si>
  <si>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</si>
  <si>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</si>
  <si>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</si>
  <si>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</si>
  <si>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</si>
  <si>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</si>
  <si>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</si>
  <si>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</si>
  <si>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</si>
  <si>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</si>
  <si>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</si>
  <si>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</si>
  <si>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</si>
  <si>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</si>
  <si>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</si>
  <si>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</si>
  <si>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</si>
  <si>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</si>
  <si>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</si>
  <si>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</si>
  <si>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</si>
  <si>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</si>
  <si>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</si>
  <si>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</si>
  <si>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</si>
  <si>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</si>
  <si>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</si>
  <si>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</si>
  <si>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</si>
  <si>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</si>
  <si>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</si>
  <si>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</si>
  <si>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</si>
  <si>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</si>
  <si>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</si>
  <si>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</si>
  <si>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</si>
  <si>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</si>
  <si>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</si>
  <si>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</si>
  <si>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</si>
  <si>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</si>
  <si>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</si>
  <si>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</si>
  <si>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</si>
  <si>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</si>
  <si>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</si>
  <si>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</si>
  <si>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</si>
  <si>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</si>
  <si>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</si>
  <si>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</si>
  <si>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</si>
  <si>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</si>
  <si>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</si>
  <si>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</si>
  <si>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</si>
  <si>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</si>
  <si>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</si>
  <si>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</si>
  <si>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</si>
  <si>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</si>
  <si>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</si>
  <si>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</si>
  <si>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</si>
  <si>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</si>
  <si>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</si>
  <si>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</si>
  <si>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</si>
  <si>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</si>
  <si>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</si>
  <si>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</si>
  <si>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</si>
  <si>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</si>
  <si>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</si>
  <si>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</si>
  <si>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</si>
  <si>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</si>
  <si>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</si>
  <si>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</si>
  <si>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</si>
  <si>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</si>
  <si>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</si>
  <si>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</si>
  <si>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</si>
  <si>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</si>
  <si>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</si>
  <si>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</si>
  <si>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</si>
  <si>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</si>
  <si>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</si>
  <si>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</si>
  <si>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</si>
  <si>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</si>
  <si>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</si>
  <si>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</si>
  <si>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</si>
  <si>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</si>
  <si>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</si>
  <si>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</si>
  <si>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</si>
  <si>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</si>
  <si>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</si>
  <si>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</si>
  <si>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</si>
  <si>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</si>
  <si>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</si>
  <si>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</si>
  <si>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</si>
  <si>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</si>
  <si>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</si>
  <si>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</si>
  <si>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</si>
  <si>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</si>
  <si>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</si>
  <si>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</si>
  <si>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</si>
  <si>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</si>
  <si>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</si>
  <si>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</si>
  <si>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</si>
  <si>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</si>
  <si>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</si>
  <si>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</si>
  <si>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</si>
  <si>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</si>
  <si>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</si>
  <si>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</si>
  <si>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</si>
  <si>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</si>
  <si>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</si>
  <si>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</si>
  <si>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</si>
  <si>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</si>
  <si>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</si>
  <si>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</si>
  <si>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</si>
  <si>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</si>
  <si>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</si>
  <si>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</si>
  <si>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</si>
  <si>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</si>
  <si>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</si>
  <si>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</si>
  <si>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</si>
  <si>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</si>
  <si>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</si>
  <si>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</si>
  <si>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</si>
  <si>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</si>
  <si>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</si>
  <si>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</si>
  <si>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</si>
  <si>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</si>
  <si>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</si>
  <si>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</si>
  <si>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</si>
  <si>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</si>
  <si>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</si>
  <si>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</si>
  <si>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</si>
  <si>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</si>
  <si>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</si>
  <si>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</si>
  <si>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</si>
  <si>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</si>
  <si>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</si>
  <si>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</si>
  <si>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</si>
  <si>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</si>
  <si>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</si>
  <si>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</si>
  <si>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</si>
  <si>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</si>
  <si>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</si>
  <si>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</si>
  <si>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</si>
  <si>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</si>
  <si>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</si>
  <si>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</si>
  <si>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</si>
  <si>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</si>
  <si>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</si>
  <si>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</si>
  <si>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</si>
  <si>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</si>
  <si>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</si>
  <si>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</si>
  <si>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</si>
  <si>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</si>
  <si>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</si>
  <si>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</si>
  <si>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</si>
  <si>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</si>
  <si>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</si>
  <si>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</si>
  <si>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</si>
  <si>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</si>
  <si>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</si>
  <si>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</si>
  <si>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</si>
  <si>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</si>
  <si>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</si>
  <si>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</si>
  <si>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</si>
  <si>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</si>
  <si>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</si>
  <si>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</si>
  <si>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</si>
  <si>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</si>
  <si>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</si>
  <si>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</si>
  <si>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</si>
  <si>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</si>
  <si>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</si>
  <si>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</si>
  <si>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</si>
  <si>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</si>
  <si>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</si>
  <si>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</si>
  <si>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</si>
  <si>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</si>
  <si>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</si>
  <si>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</si>
  <si>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</si>
  <si>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</si>
  <si>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</si>
  <si>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</si>
  <si>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</si>
  <si>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</si>
  <si>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</si>
  <si>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</si>
  <si>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</si>
  <si>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</si>
  <si>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</si>
  <si>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</si>
  <si>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</si>
  <si>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</si>
  <si>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</si>
  <si>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</si>
  <si>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</si>
  <si>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</si>
  <si>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</si>
  <si>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</si>
  <si>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</si>
  <si>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</si>
  <si>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</si>
  <si>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</si>
  <si>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</si>
  <si>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</si>
  <si>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</si>
  <si>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</si>
  <si>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</si>
  <si>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</si>
  <si>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</si>
  <si>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</si>
  <si>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</si>
  <si>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</si>
  <si>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</si>
  <si>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</si>
  <si>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</si>
  <si>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</si>
  <si>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</si>
  <si>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</si>
  <si>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</si>
  <si>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</si>
  <si>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</si>
  <si>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</si>
  <si>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</si>
  <si>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</si>
  <si>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</si>
  <si>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</si>
  <si>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</si>
  <si>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</si>
  <si>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</si>
  <si>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</si>
  <si>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</si>
  <si>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</si>
  <si>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</si>
  <si>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</si>
  <si>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</si>
  <si>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</si>
  <si>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</si>
  <si>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</si>
  <si>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</si>
  <si>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</si>
  <si>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</si>
  <si>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</si>
  <si>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</si>
  <si>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</si>
  <si>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</si>
  <si>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</si>
  <si>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</si>
  <si>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</si>
  <si>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</si>
  <si>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</si>
  <si>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</si>
  <si>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</si>
  <si>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</si>
  <si>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</si>
  <si>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</si>
  <si>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</si>
  <si>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</si>
  <si>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</si>
  <si>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</si>
  <si>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</si>
  <si>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</si>
  <si>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</si>
  <si>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</si>
  <si>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</si>
  <si>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</si>
  <si>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</si>
  <si>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</si>
  <si>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</si>
  <si>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</si>
  <si>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</si>
  <si>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</si>
  <si>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</si>
  <si>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</si>
  <si>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</si>
  <si>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</si>
  <si>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</si>
  <si>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</si>
  <si>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</si>
  <si>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</si>
  <si>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</si>
  <si>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</si>
  <si>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</si>
  <si>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</si>
  <si>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</si>
  <si>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</si>
  <si>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</si>
  <si>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</si>
  <si>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</si>
  <si>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</si>
  <si>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</si>
  <si>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</si>
  <si>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</si>
  <si>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</si>
  <si>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</si>
  <si>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</si>
  <si>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</si>
  <si>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</si>
  <si>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</si>
  <si>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</si>
  <si>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</si>
  <si>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</si>
  <si>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</si>
  <si>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</si>
  <si>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</si>
  <si>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</si>
  <si>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</si>
  <si>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</si>
  <si>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</si>
  <si>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</si>
  <si>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</si>
  <si>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</si>
  <si>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</si>
  <si>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</si>
  <si>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</si>
  <si>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</si>
  <si>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</si>
  <si>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</si>
  <si>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</si>
  <si>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</si>
  <si>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</si>
  <si>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</si>
  <si>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</si>
  <si>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</si>
  <si>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</si>
  <si>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</si>
  <si>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</si>
  <si>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</si>
  <si>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</si>
  <si>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</si>
  <si>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</si>
  <si>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</si>
  <si>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</si>
  <si>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</si>
  <si>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</si>
  <si>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</si>
  <si>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</si>
  <si>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</si>
  <si>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</si>
  <si>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</si>
  <si>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</si>
  <si>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</si>
  <si>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</si>
  <si>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</si>
  <si>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</si>
  <si>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</si>
  <si>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</si>
  <si>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</si>
  <si>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</si>
  <si>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</si>
  <si>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</si>
  <si>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</si>
  <si>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</si>
  <si>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</si>
  <si>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</si>
  <si>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</si>
  <si>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</si>
  <si>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</si>
  <si>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</si>
  <si>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</si>
  <si>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</si>
  <si>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</si>
  <si>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</si>
  <si>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</si>
  <si>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</si>
  <si>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</si>
  <si>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</si>
  <si>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</si>
  <si>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</si>
  <si>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</si>
  <si>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</si>
  <si>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</si>
  <si>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</si>
  <si>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</si>
  <si>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</si>
  <si>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</si>
  <si>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</si>
  <si>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</si>
  <si>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</si>
  <si>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</si>
  <si>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</si>
  <si>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</si>
  <si>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</si>
  <si>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</si>
  <si>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</si>
  <si>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</si>
  <si>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</si>
  <si>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</si>
  <si>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</si>
  <si>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</si>
  <si>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</si>
  <si>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</si>
  <si>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</si>
  <si>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</si>
  <si>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</si>
  <si>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</si>
  <si>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</si>
  <si>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</si>
  <si>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</si>
  <si>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</si>
  <si>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</si>
  <si>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</si>
  <si>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</si>
  <si>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</si>
  <si>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</si>
  <si>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</si>
  <si>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</si>
  <si>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</si>
  <si>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</si>
  <si>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</si>
  <si>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</si>
  <si>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</si>
  <si>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</si>
  <si>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</si>
  <si>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</si>
  <si>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</si>
  <si>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</si>
  <si>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</si>
  <si>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</si>
  <si>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</si>
  <si>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</si>
  <si>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</si>
  <si>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</si>
  <si>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</si>
  <si>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</si>
  <si>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</si>
  <si>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</si>
  <si>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</si>
  <si>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</si>
  <si>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</si>
  <si>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</si>
  <si>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</si>
  <si>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</si>
  <si>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</si>
  <si>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</si>
  <si>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</si>
  <si>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</si>
  <si>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</si>
  <si>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</si>
  <si>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</si>
  <si>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</si>
  <si>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</si>
  <si>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</si>
  <si>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</si>
  <si>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</si>
  <si>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</si>
  <si>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</si>
  <si>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</si>
  <si>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</si>
  <si>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</si>
  <si>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</si>
  <si>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</si>
  <si>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</si>
  <si>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</si>
  <si>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</si>
  <si>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</si>
  <si>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</si>
  <si>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</si>
  <si>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</si>
  <si>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</si>
  <si>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</si>
  <si>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</si>
  <si>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</si>
  <si>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</si>
  <si>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</si>
  <si>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</si>
  <si>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</si>
  <si>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</si>
  <si>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</si>
  <si>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</si>
  <si>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</si>
  <si>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</si>
  <si>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</si>
  <si>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</si>
  <si>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</si>
  <si>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</si>
  <si>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</si>
  <si>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</si>
  <si>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</si>
  <si>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</si>
  <si>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</si>
  <si>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</si>
  <si>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</si>
  <si>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</si>
  <si>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</si>
  <si>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</si>
  <si>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</si>
  <si>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</si>
  <si>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</si>
  <si>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</si>
  <si>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</si>
  <si>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</si>
  <si>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</si>
  <si>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</si>
  <si>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</si>
  <si>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</si>
  <si>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</si>
  <si>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</si>
  <si>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</si>
  <si>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</si>
  <si>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</si>
  <si>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</si>
  <si>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</si>
  <si>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</si>
  <si>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</si>
  <si>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</si>
  <si>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</si>
  <si>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</si>
  <si>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</si>
  <si>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</si>
  <si>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</si>
  <si>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</si>
  <si>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</si>
  <si>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</si>
  <si>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</si>
  <si>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</si>
  <si>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</si>
  <si>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</si>
  <si>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</si>
  <si>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</si>
  <si>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</si>
  <si>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</si>
  <si>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</si>
  <si>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</si>
  <si>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</si>
  <si>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</si>
  <si>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</si>
  <si>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</si>
  <si>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</si>
  <si>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</si>
  <si>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</si>
  <si>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</si>
  <si>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</si>
  <si>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</si>
  <si>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</si>
  <si>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</si>
  <si>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</si>
  <si>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</si>
  <si>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</si>
  <si>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</si>
  <si>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</si>
  <si>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</si>
  <si>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</si>
  <si>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</si>
  <si>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</si>
  <si>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</si>
  <si>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</si>
  <si>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</si>
  <si>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</si>
  <si>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</si>
  <si>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</si>
  <si>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</si>
  <si>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</si>
  <si>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</si>
  <si>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</si>
  <si>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</si>
  <si>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</si>
  <si>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</si>
  <si>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</si>
  <si>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</si>
  <si>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</si>
  <si>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</si>
  <si>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</si>
  <si>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</si>
  <si>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</si>
  <si>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</si>
  <si>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</si>
  <si>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</si>
  <si>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</si>
  <si>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</si>
  <si>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</si>
  <si>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</si>
  <si>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</si>
  <si>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</si>
  <si>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</si>
  <si>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</si>
  <si>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</si>
  <si>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</si>
  <si>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</si>
  <si>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</si>
  <si>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</si>
  <si>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</si>
  <si>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</si>
  <si>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</si>
  <si>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</si>
  <si>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</si>
  <si>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</si>
  <si>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</si>
  <si>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</si>
  <si>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</si>
  <si>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</si>
  <si>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</si>
  <si>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</si>
  <si>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</si>
  <si>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</si>
  <si>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</si>
  <si>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</si>
  <si>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</si>
  <si>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</si>
  <si>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</si>
  <si>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</si>
  <si>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</si>
  <si>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</si>
  <si>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</si>
  <si>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</si>
  <si>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</si>
  <si>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</si>
  <si>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</si>
  <si>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</si>
  <si>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</si>
  <si>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</si>
  <si>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</si>
  <si>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</si>
  <si>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</si>
  <si>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</si>
  <si>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</si>
  <si>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</si>
  <si>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</si>
  <si>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</si>
  <si>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</si>
  <si>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</si>
  <si>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</si>
  <si>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</si>
  <si>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</si>
  <si>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</si>
  <si>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</si>
  <si>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</si>
  <si>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</si>
  <si>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</si>
  <si>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</si>
  <si>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</si>
  <si>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</si>
  <si>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</si>
  <si>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</si>
  <si>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</si>
  <si>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</si>
  <si>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</si>
  <si>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</si>
  <si>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</si>
  <si>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</si>
  <si>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</si>
  <si>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</si>
  <si>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</si>
  <si>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</si>
  <si>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</si>
  <si>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</si>
  <si>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</si>
  <si>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</si>
  <si>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</si>
  <si>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</si>
  <si>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</si>
  <si>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</si>
  <si>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</si>
  <si>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</si>
  <si>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</si>
  <si>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</si>
  <si>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</si>
  <si>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</si>
  <si>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</si>
  <si>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</si>
  <si>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</si>
  <si>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</si>
  <si>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</si>
  <si>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</si>
  <si>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</si>
  <si>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</si>
  <si>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</si>
  <si>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</si>
  <si>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</si>
  <si>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</si>
  <si>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</si>
  <si>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</si>
  <si>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</si>
  <si>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</si>
  <si>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</si>
  <si>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</si>
  <si>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</si>
  <si>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</si>
  <si>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</si>
  <si>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</si>
  <si>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</si>
  <si>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</si>
  <si>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</si>
  <si>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</si>
  <si>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</si>
  <si>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</si>
  <si>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</si>
  <si>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</si>
  <si>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</si>
  <si>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</si>
  <si>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</si>
  <si>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</si>
  <si>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</si>
  <si>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</si>
  <si>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</si>
  <si>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</si>
  <si>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</si>
  <si>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</si>
  <si>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</si>
  <si>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</si>
  <si>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</si>
  <si>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</si>
  <si>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</si>
  <si>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</si>
  <si>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</si>
  <si>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</si>
  <si>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</si>
  <si>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</si>
  <si>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</si>
  <si>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</si>
  <si>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</si>
  <si>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</si>
  <si>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</si>
  <si>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</si>
  <si>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</si>
  <si>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</si>
  <si>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</si>
  <si>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</si>
  <si>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</si>
  <si>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</si>
  <si>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</si>
  <si>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</si>
  <si>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</si>
  <si>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</si>
  <si>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</si>
  <si>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</si>
  <si>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</si>
  <si>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</si>
  <si>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</si>
  <si>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</si>
  <si>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</si>
  <si>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</si>
  <si>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</si>
  <si>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</si>
  <si>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</si>
  <si>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</si>
  <si>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</si>
  <si>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</si>
  <si>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</si>
  <si>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</si>
  <si>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</si>
  <si>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</si>
  <si>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</si>
  <si>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</si>
  <si>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</si>
  <si>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</si>
  <si>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</si>
  <si>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</si>
  <si>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</si>
  <si>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</si>
  <si>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</si>
  <si>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</si>
  <si>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</si>
  <si>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</si>
  <si>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</si>
  <si>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</si>
  <si>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</si>
  <si>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</si>
  <si>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</si>
  <si>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</si>
  <si>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</si>
  <si>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</si>
  <si>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</si>
  <si>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</si>
  <si>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</si>
  <si>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</si>
  <si>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</si>
  <si>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</si>
  <si>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</si>
  <si>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</si>
  <si>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</si>
  <si>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</si>
  <si>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</si>
  <si>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</si>
  <si>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</si>
  <si>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</si>
  <si>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</si>
  <si>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</si>
  <si>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</si>
  <si>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</si>
  <si>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</si>
  <si>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</si>
  <si>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</si>
  <si>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</si>
  <si>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</si>
  <si>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</si>
  <si>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</si>
  <si>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</si>
  <si>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</si>
  <si>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</si>
  <si>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</si>
  <si>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</si>
  <si>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</si>
  <si>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</si>
  <si>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</si>
  <si>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</si>
  <si>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</si>
  <si>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</si>
  <si>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</si>
  <si>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</si>
  <si>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</si>
  <si>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</si>
  <si>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</si>
  <si>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</si>
  <si>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</si>
  <si>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</si>
  <si>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</si>
  <si>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</si>
  <si>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</si>
  <si>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</si>
  <si>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</si>
  <si>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</si>
  <si>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</si>
  <si>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</si>
  <si>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</si>
  <si>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</si>
  <si>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</si>
  <si>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</si>
  <si>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</si>
  <si>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</si>
  <si>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</si>
  <si>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</si>
  <si>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</si>
  <si>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</si>
  <si>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</si>
  <si>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</si>
  <si>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</si>
  <si>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</si>
  <si>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</si>
  <si>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</si>
  <si>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</si>
  <si>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</si>
  <si>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</si>
  <si>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</si>
  <si>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</si>
  <si>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</si>
  <si>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</si>
  <si>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</si>
  <si>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</si>
  <si>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</si>
  <si>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</si>
  <si>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</si>
  <si>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</si>
  <si>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</si>
  <si>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</si>
  <si>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</si>
  <si>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</si>
  <si>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</si>
  <si>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</si>
  <si>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</si>
  <si>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</si>
  <si>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</si>
  <si>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</si>
  <si>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</si>
  <si>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</si>
  <si>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</si>
  <si>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</si>
  <si>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</si>
  <si>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</si>
  <si>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</si>
  <si>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</si>
  <si>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</si>
  <si>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</si>
  <si>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</si>
  <si>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</si>
  <si>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</si>
  <si>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</si>
  <si>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</si>
  <si>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</si>
  <si>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</si>
  <si>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</si>
  <si>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</si>
  <si>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</si>
  <si>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</si>
  <si>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</si>
  <si>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</si>
  <si>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</si>
  <si>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</si>
  <si>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</si>
  <si>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</si>
  <si>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</si>
  <si>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</si>
  <si>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</si>
  <si>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</si>
  <si>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</si>
  <si>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</si>
  <si>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</si>
  <si>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</si>
  <si>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</si>
  <si>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</si>
  <si>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</si>
  <si>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</si>
  <si>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</si>
  <si>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</si>
  <si>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</si>
  <si>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</si>
  <si>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</si>
  <si>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</si>
  <si>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</si>
  <si>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</si>
  <si>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</si>
  <si>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</si>
  <si>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</si>
  <si>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</si>
  <si>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</si>
  <si>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</si>
  <si>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</si>
  <si>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</si>
  <si>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</si>
  <si>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</si>
  <si>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</si>
  <si>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</si>
  <si>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</si>
  <si>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</si>
  <si>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</si>
  <si>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</si>
  <si>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</si>
  <si>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</si>
  <si>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</si>
  <si>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</si>
  <si>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</si>
  <si>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</si>
  <si>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</si>
  <si>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</si>
  <si>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</si>
  <si>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</si>
  <si>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</si>
  <si>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</si>
  <si>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</si>
  <si>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</si>
  <si>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</si>
  <si>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</si>
  <si>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</si>
  <si>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</si>
  <si>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</si>
  <si>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</si>
  <si>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</si>
  <si>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</si>
  <si>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</si>
  <si>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</si>
  <si>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</si>
  <si>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</si>
  <si>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</si>
  <si>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</si>
  <si>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</si>
  <si>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</si>
  <si>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</si>
  <si>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</si>
  <si>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</si>
  <si>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</si>
  <si>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</si>
  <si>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</si>
  <si>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</si>
  <si>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</si>
  <si>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</si>
  <si>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</si>
  <si>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</si>
  <si>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</si>
  <si>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</si>
  <si>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</si>
  <si>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</si>
  <si>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</si>
  <si>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</si>
  <si>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</si>
  <si>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</si>
  <si>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</si>
  <si>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</si>
  <si>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</si>
  <si>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</si>
  <si>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</si>
  <si>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</si>
  <si>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</si>
  <si>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</si>
  <si>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</si>
  <si>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</si>
  <si>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</si>
  <si>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</si>
  <si>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</si>
  <si>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</si>
  <si>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</si>
  <si>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</si>
  <si>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</si>
  <si>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</si>
  <si>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</si>
  <si>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</si>
  <si>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</si>
  <si>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</si>
  <si>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</si>
  <si>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</si>
  <si>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</si>
  <si>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</si>
  <si>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</si>
  <si>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</si>
  <si>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</si>
  <si>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</si>
  <si>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</si>
  <si>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</si>
  <si>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</si>
  <si>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</si>
  <si>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</si>
  <si>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</si>
  <si>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</si>
  <si>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</si>
  <si>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</si>
  <si>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</si>
  <si>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</si>
  <si>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</si>
  <si>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</si>
  <si>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</si>
  <si>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</si>
  <si>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</si>
  <si>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</si>
  <si>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</si>
  <si>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</si>
  <si>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</si>
  <si>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</si>
  <si>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</si>
  <si>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</si>
  <si>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</si>
  <si>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</si>
  <si>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</si>
  <si>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</si>
  <si>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</si>
  <si>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</si>
  <si>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</si>
  <si>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</si>
  <si>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</si>
  <si>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</si>
  <si>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</si>
  <si>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</si>
  <si>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</si>
  <si>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</si>
  <si>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</si>
  <si>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</si>
  <si>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</si>
  <si>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</si>
  <si>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</si>
  <si>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</si>
  <si>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</si>
  <si>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</si>
  <si>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</si>
  <si>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</si>
  <si>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</si>
  <si>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</si>
  <si>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</si>
  <si>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</si>
  <si>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</si>
  <si>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</si>
  <si>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</si>
  <si>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</si>
  <si>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</si>
  <si>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</si>
  <si>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</si>
  <si>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</si>
  <si>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</si>
  <si>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</si>
  <si>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</si>
  <si>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</si>
  <si>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</si>
  <si>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</si>
  <si>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</si>
  <si>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</si>
  <si>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</si>
  <si>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</si>
  <si>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</si>
  <si>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</si>
  <si>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</si>
  <si>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</si>
  <si>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</si>
  <si>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</si>
  <si>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</si>
  <si>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</si>
  <si>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</si>
  <si>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</si>
  <si>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</si>
  <si>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</si>
  <si>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</si>
  <si>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</si>
  <si>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</si>
  <si>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</si>
  <si>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</si>
  <si>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</si>
  <si>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</si>
  <si>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</si>
  <si>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</si>
  <si>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</si>
  <si>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</si>
  <si>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</si>
  <si>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</si>
  <si>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</si>
  <si>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</si>
  <si>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</si>
  <si>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</si>
  <si>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</si>
  <si>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</si>
  <si>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</si>
  <si>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</si>
  <si>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</si>
  <si>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</si>
  <si>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</si>
  <si>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</si>
  <si>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</si>
  <si>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</si>
  <si>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</si>
  <si>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</si>
  <si>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</si>
  <si>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</si>
  <si>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</si>
  <si>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</si>
  <si>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</si>
  <si>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</si>
  <si>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</si>
  <si>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</si>
  <si>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</si>
  <si>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</si>
  <si>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</si>
  <si>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</si>
  <si>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</si>
  <si>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</si>
  <si>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</si>
  <si>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</si>
  <si>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</si>
  <si>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</si>
  <si>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</si>
  <si>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</si>
  <si>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</si>
  <si>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</si>
  <si>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</si>
  <si>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</si>
  <si>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</si>
  <si>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</si>
  <si>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</si>
  <si>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</si>
  <si>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</si>
  <si>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</si>
  <si>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</si>
  <si>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</si>
  <si>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</si>
  <si>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</si>
  <si>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</si>
  <si>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</si>
  <si>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</si>
  <si>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</si>
  <si>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</si>
  <si>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</si>
  <si>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</si>
  <si>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</si>
  <si>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</si>
  <si>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</si>
  <si>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</si>
  <si>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</si>
  <si>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</si>
  <si>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</si>
  <si>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</si>
  <si>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</si>
  <si>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</si>
  <si>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</si>
  <si>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</si>
  <si>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</si>
  <si>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</si>
  <si>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</si>
  <si>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</si>
  <si>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</si>
  <si>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</si>
  <si>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</si>
  <si>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</si>
  <si>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</si>
  <si>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</si>
  <si>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</si>
  <si>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</si>
  <si>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</si>
  <si>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</si>
  <si>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</si>
  <si>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</si>
  <si>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</si>
  <si>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</si>
  <si>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</si>
  <si>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</si>
  <si>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</si>
  <si>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</si>
  <si>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</si>
  <si>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</si>
  <si>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</si>
  <si>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</si>
  <si>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</si>
  <si>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</si>
  <si>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</si>
  <si>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</si>
  <si>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</si>
  <si>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</si>
  <si>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</si>
  <si>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</si>
  <si>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</si>
  <si>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</si>
  <si>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</si>
  <si>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</si>
  <si>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</si>
  <si>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</si>
  <si>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</si>
  <si>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</si>
  <si>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</si>
  <si>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</si>
  <si>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</si>
  <si>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</si>
  <si>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</si>
  <si>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</si>
  <si>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</si>
  <si>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</si>
  <si>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</si>
  <si>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</si>
  <si>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</si>
  <si>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</si>
  <si>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</si>
  <si>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</si>
  <si>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</si>
  <si>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</si>
  <si>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</si>
  <si>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</si>
  <si>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</si>
  <si>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</si>
  <si>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</si>
  <si>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</si>
  <si>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</si>
  <si>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</si>
  <si>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</si>
  <si>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</si>
  <si>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</si>
  <si>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</si>
  <si>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</si>
  <si>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</si>
  <si>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</si>
  <si>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</si>
  <si>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</si>
  <si>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</si>
  <si>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</si>
  <si>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</si>
  <si>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</si>
  <si>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</si>
  <si>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</si>
  <si>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</si>
  <si>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</si>
  <si>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</si>
  <si>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</si>
  <si>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</si>
  <si>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</si>
  <si>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</si>
  <si>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</si>
  <si>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</si>
  <si>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</si>
  <si>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</si>
  <si>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</si>
  <si>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</si>
  <si>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</si>
  <si>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</si>
  <si>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</si>
  <si>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</si>
  <si>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</si>
  <si>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</si>
  <si>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</si>
  <si>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</si>
  <si>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</si>
  <si>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</si>
  <si>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</si>
  <si>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</si>
  <si>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</si>
  <si>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</si>
  <si>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</si>
  <si>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</si>
  <si>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</si>
  <si>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</si>
  <si>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</si>
  <si>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</si>
  <si>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</si>
  <si>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</si>
  <si>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</si>
  <si>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</si>
  <si>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</si>
  <si>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</si>
  <si>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</si>
  <si>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</si>
  <si>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</si>
  <si>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</si>
  <si>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</si>
  <si>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</si>
  <si>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</si>
  <si>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</si>
  <si>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</si>
  <si>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</si>
  <si>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</si>
  <si>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</si>
  <si>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</si>
  <si>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</si>
  <si>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</si>
  <si>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</si>
  <si>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</si>
  <si>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</si>
  <si>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</si>
  <si>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</si>
  <si>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</si>
  <si>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</si>
  <si>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</si>
  <si>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</si>
  <si>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</si>
  <si>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</si>
  <si>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</si>
  <si>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</si>
  <si>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</si>
  <si>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</si>
  <si>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</si>
  <si>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</si>
  <si>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</si>
  <si>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</si>
  <si>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</si>
  <si>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</si>
  <si>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</si>
  <si>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</si>
  <si>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</si>
  <si>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</si>
  <si>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</si>
  <si>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</si>
  <si>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</si>
  <si>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</si>
  <si>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</si>
  <si>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</si>
  <si>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</si>
  <si>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</si>
  <si>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</si>
  <si>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</si>
  <si>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</si>
  <si>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</si>
  <si>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</si>
  <si>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</si>
  <si>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</si>
  <si>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</si>
  <si>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</si>
  <si>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</si>
  <si>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</si>
  <si>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</si>
  <si>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</si>
  <si>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</si>
  <si>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</si>
  <si>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</si>
  <si>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</si>
  <si>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</si>
  <si>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</si>
  <si>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</si>
  <si>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</si>
  <si>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</si>
  <si>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</si>
  <si>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</si>
  <si>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</si>
  <si>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</si>
  <si>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</si>
  <si>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</si>
  <si>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</si>
  <si>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</si>
  <si>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</si>
  <si>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</si>
  <si>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</si>
  <si>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</si>
  <si>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</si>
  <si>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</si>
  <si>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</si>
  <si>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</si>
  <si>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</si>
  <si>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</si>
  <si>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</si>
  <si>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</si>
  <si>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</si>
  <si>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</si>
  <si>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</si>
  <si>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</si>
  <si>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</si>
  <si>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</si>
  <si>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</si>
  <si>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</si>
  <si>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</si>
  <si>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</si>
  <si>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</si>
  <si>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</si>
  <si>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</si>
  <si>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</si>
  <si>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</si>
  <si>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</si>
  <si>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</si>
  <si>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</si>
  <si>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</si>
  <si>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</si>
  <si>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</si>
  <si>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</si>
  <si>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</si>
  <si>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</si>
  <si>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</si>
  <si>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</si>
  <si>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</si>
  <si>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</si>
  <si>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</si>
  <si>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</si>
  <si>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</si>
  <si>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</si>
  <si>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</si>
  <si>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</si>
  <si>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</si>
  <si>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</si>
  <si>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</si>
  <si>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</si>
  <si>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</si>
  <si>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</si>
  <si>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</si>
  <si>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</si>
  <si>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</si>
  <si>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</si>
  <si>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</si>
  <si>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</si>
  <si>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</si>
  <si>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</si>
  <si>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</si>
  <si>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</si>
  <si>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</si>
  <si>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</si>
  <si>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</si>
  <si>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</si>
  <si>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</si>
  <si>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</si>
  <si>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</si>
  <si>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</si>
  <si>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</si>
  <si>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</si>
  <si>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</si>
  <si>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</si>
  <si>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</si>
  <si>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</si>
  <si>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</si>
  <si>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</si>
  <si>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</si>
  <si>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</si>
  <si>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</si>
  <si>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</si>
  <si>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</si>
  <si>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</si>
  <si>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</si>
  <si>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</si>
  <si>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</si>
  <si>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</si>
  <si>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</si>
  <si>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</si>
  <si>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</si>
  <si>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</si>
  <si>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</si>
  <si>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</si>
  <si>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</si>
  <si>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</si>
  <si>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</si>
  <si>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</si>
  <si>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</si>
  <si>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</si>
  <si>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</si>
  <si>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</si>
  <si>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</si>
  <si>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</si>
  <si>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</si>
  <si>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</si>
  <si>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</si>
  <si>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</si>
  <si>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</si>
  <si>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</si>
  <si>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</si>
  <si>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</si>
  <si>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</si>
  <si>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</si>
  <si>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</si>
  <si>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</si>
  <si>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</si>
  <si>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</si>
  <si>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</si>
  <si>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</si>
  <si>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</si>
  <si>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</si>
  <si>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</si>
  <si>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</si>
  <si>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</si>
  <si>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</si>
  <si>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</si>
  <si>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</si>
  <si>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</si>
  <si>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</si>
  <si>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</si>
  <si>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</si>
  <si>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</si>
  <si>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</si>
  <si>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</si>
  <si>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</si>
  <si>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</si>
  <si>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</si>
  <si>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</si>
  <si>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</si>
  <si>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</si>
  <si>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</si>
  <si>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</si>
  <si>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</si>
  <si>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</si>
  <si>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</si>
  <si>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</si>
  <si>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</si>
  <si>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</si>
  <si>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</si>
  <si>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</si>
  <si>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</si>
  <si>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</si>
  <si>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</si>
  <si>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</si>
  <si>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</si>
  <si>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</si>
  <si>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</si>
  <si>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</si>
  <si>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</si>
  <si>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</si>
  <si>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</si>
  <si>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</si>
  <si>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</si>
  <si>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</si>
  <si>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</si>
  <si>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</si>
  <si>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</si>
  <si>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</si>
  <si>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</si>
  <si>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</si>
  <si>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</si>
  <si>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</si>
  <si>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</si>
  <si>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</si>
  <si>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</si>
  <si>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</si>
  <si>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</si>
  <si>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</si>
  <si>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</si>
  <si>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</si>
  <si>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</si>
  <si>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</si>
  <si>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</si>
  <si>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</si>
  <si>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</si>
  <si>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</si>
  <si>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</si>
  <si>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</si>
  <si>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</si>
  <si>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</si>
  <si>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</si>
  <si>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</si>
  <si>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</si>
  <si>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</si>
  <si>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</si>
  <si>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</si>
  <si>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</si>
  <si>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</si>
  <si>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</si>
  <si>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</si>
  <si>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</si>
  <si>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</si>
  <si>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</si>
  <si>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</si>
  <si>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</si>
  <si>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</si>
  <si>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</si>
  <si>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</si>
  <si>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</si>
  <si>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</si>
  <si>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</si>
  <si>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</si>
  <si>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</si>
  <si>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</si>
  <si>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</si>
  <si>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</si>
  <si>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</si>
  <si>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</si>
  <si>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</si>
  <si>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</si>
  <si>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</si>
  <si>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</si>
  <si>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</si>
  <si>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</si>
  <si>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</si>
  <si>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</si>
  <si>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</si>
  <si>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</si>
  <si>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</si>
  <si>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</si>
  <si>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</si>
  <si>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</si>
  <si>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</si>
  <si>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</si>
  <si>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</si>
  <si>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</si>
  <si>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</si>
  <si>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</si>
  <si>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</si>
  <si>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</si>
  <si>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</si>
  <si>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</si>
  <si>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</si>
  <si>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</si>
  <si>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</si>
  <si>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</si>
  <si>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</si>
  <si>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</si>
  <si>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</si>
  <si>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</si>
  <si>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</si>
  <si>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</si>
  <si>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</si>
  <si>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</si>
  <si>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</si>
  <si>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</si>
  <si>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</si>
  <si>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</si>
  <si>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</si>
  <si>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</si>
  <si>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</si>
  <si>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</si>
  <si>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</si>
  <si>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</si>
  <si>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</si>
  <si>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</si>
  <si>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</si>
  <si>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</si>
  <si>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</si>
  <si>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</si>
  <si>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</si>
  <si>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</si>
  <si>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</si>
  <si>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</si>
  <si>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</si>
  <si>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</si>
  <si>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</si>
  <si>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</si>
  <si>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</si>
  <si>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</si>
  <si>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</si>
  <si>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</si>
  <si>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</si>
  <si>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</si>
  <si>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</si>
  <si>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</si>
  <si>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</si>
  <si>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</si>
  <si>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</si>
  <si>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</si>
  <si>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</si>
  <si>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</si>
  <si>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</si>
  <si>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</si>
  <si>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</si>
  <si>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</si>
  <si>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</si>
  <si>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</si>
  <si>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</si>
  <si>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</si>
  <si>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</si>
  <si>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</si>
  <si>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</si>
  <si>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</si>
  <si>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</si>
  <si>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</si>
  <si>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</si>
  <si>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</si>
  <si>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</si>
  <si>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</si>
  <si>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</si>
  <si>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</si>
  <si>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</si>
  <si>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</si>
  <si>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</si>
  <si>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</si>
  <si>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</si>
  <si>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</si>
  <si>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</si>
  <si>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</si>
  <si>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</si>
  <si>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</si>
  <si>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</si>
  <si>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</si>
  <si>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</si>
  <si>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</si>
  <si>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</si>
  <si>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</si>
  <si>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</si>
  <si>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</si>
  <si>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</si>
  <si>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</si>
  <si>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</si>
  <si>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</si>
  <si>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</si>
  <si>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</si>
  <si>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</si>
  <si>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</si>
  <si>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</si>
  <si>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</si>
  <si>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</si>
  <si>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</si>
  <si>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</si>
  <si>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</si>
  <si>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</si>
  <si>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</si>
  <si>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</si>
  <si>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</si>
  <si>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</si>
  <si>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</si>
  <si>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</si>
  <si>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</si>
  <si>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</si>
  <si>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</si>
  <si>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</si>
  <si>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</si>
  <si>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</si>
  <si>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</si>
  <si>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</si>
  <si>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</si>
  <si>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</si>
  <si>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</si>
  <si>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</si>
  <si>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</si>
  <si>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</si>
  <si>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</si>
  <si>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</si>
  <si>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</si>
  <si>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</si>
  <si>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</si>
  <si>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</si>
  <si>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</si>
  <si>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</si>
  <si>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</si>
  <si>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</si>
  <si>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</si>
  <si>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</si>
  <si>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</si>
  <si>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</si>
  <si>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</si>
  <si>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</si>
  <si>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</si>
  <si>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</si>
  <si>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</si>
  <si>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</si>
  <si>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</si>
  <si>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</si>
  <si>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</si>
  <si>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</si>
  <si>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</si>
  <si>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</si>
  <si>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</si>
  <si>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</si>
  <si>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</si>
  <si>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</si>
  <si>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</si>
  <si>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</si>
  <si>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</si>
  <si>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</si>
  <si>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</si>
  <si>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</si>
  <si>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</si>
  <si>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</si>
  <si>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</si>
  <si>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</si>
  <si>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</si>
  <si>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</si>
  <si>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</si>
  <si>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</si>
  <si>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</si>
  <si>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</si>
  <si>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</si>
  <si>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</si>
  <si>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</si>
  <si>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</si>
  <si>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</si>
  <si>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</si>
  <si>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</si>
  <si>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</si>
  <si>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</si>
  <si>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</si>
  <si>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</si>
  <si>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</si>
  <si>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</si>
  <si>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</si>
  <si>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</si>
  <si>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</si>
  <si>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</si>
  <si>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</si>
  <si>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</si>
  <si>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</si>
  <si>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</si>
  <si>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</si>
  <si>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</si>
  <si>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</si>
  <si>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</si>
  <si>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</si>
  <si>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</si>
  <si>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</si>
  <si>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</si>
  <si>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</si>
  <si>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</si>
  <si>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</si>
  <si>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</si>
  <si>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</si>
  <si>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</si>
  <si>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</si>
  <si>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</si>
  <si>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</si>
  <si>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</si>
  <si>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</si>
  <si>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</si>
  <si>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</si>
  <si>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</si>
  <si>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</si>
  <si>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</si>
  <si>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</si>
  <si>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</si>
  <si>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</si>
  <si>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</si>
  <si>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</si>
  <si>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</si>
  <si>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</si>
  <si>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</si>
  <si>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</si>
  <si>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</si>
  <si>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</si>
  <si>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</si>
  <si>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</si>
  <si>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</si>
  <si>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</si>
  <si>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</si>
  <si>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</si>
  <si>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</si>
  <si>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</si>
  <si>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</si>
  <si>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</si>
  <si>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</si>
  <si>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</si>
  <si>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</si>
  <si>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</si>
  <si>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</si>
  <si>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</si>
  <si>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</si>
  <si>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</si>
  <si>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</si>
  <si>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</si>
  <si>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</si>
  <si>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</si>
  <si>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</si>
  <si>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</si>
  <si>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</si>
  <si>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</si>
  <si>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</si>
  <si>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</si>
  <si>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</si>
  <si>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</si>
  <si>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</si>
  <si>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</si>
  <si>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</si>
  <si>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</si>
  <si>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</si>
  <si>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</si>
  <si>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</si>
  <si>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</si>
  <si>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</si>
  <si>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</si>
  <si>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</si>
  <si>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</si>
  <si>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</si>
  <si>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</si>
  <si>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</si>
  <si>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</si>
  <si>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</si>
  <si>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</si>
  <si>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</si>
  <si>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</si>
  <si>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</si>
  <si>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</si>
  <si>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</si>
  <si>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</si>
  <si>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</si>
  <si>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</si>
  <si>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</si>
  <si>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</si>
  <si>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</si>
  <si>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</si>
  <si>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</si>
  <si>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</si>
  <si>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</si>
  <si>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</si>
  <si>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</si>
  <si>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</si>
  <si>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</si>
  <si>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</si>
  <si>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</si>
  <si>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</si>
  <si>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</si>
  <si>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</si>
  <si>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</si>
  <si>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</si>
  <si>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</si>
  <si>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</si>
  <si>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</si>
  <si>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</si>
  <si>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</si>
  <si>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</si>
  <si>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</si>
  <si>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</si>
  <si>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</si>
  <si>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</si>
  <si>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</si>
  <si>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</si>
  <si>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</si>
  <si>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</si>
  <si>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</si>
  <si>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</si>
  <si>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</si>
  <si>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</si>
  <si>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</si>
  <si>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</si>
  <si>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</si>
  <si>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</si>
  <si>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</si>
  <si>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</si>
  <si>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</si>
  <si>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</si>
  <si>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</si>
  <si>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</si>
  <si>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</si>
  <si>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</si>
  <si>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</si>
  <si>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</si>
  <si>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</si>
  <si>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</si>
  <si>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</si>
  <si>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</si>
  <si>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</si>
  <si>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</si>
  <si>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</si>
  <si>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</si>
  <si>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</si>
  <si>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</si>
  <si>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</si>
  <si>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</si>
  <si>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</si>
  <si>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</si>
  <si>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</si>
  <si>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</si>
  <si>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</si>
  <si>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</si>
  <si>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</si>
  <si>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</si>
  <si>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</si>
  <si>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</si>
  <si>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</si>
  <si>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</si>
  <si>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</si>
  <si>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</si>
  <si>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</si>
  <si>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</si>
  <si>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</si>
  <si>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</si>
  <si>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</si>
  <si>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</si>
  <si>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</si>
  <si>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</si>
  <si>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</si>
  <si>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</si>
  <si>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</si>
  <si>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</si>
  <si>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</si>
  <si>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</si>
  <si>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</si>
  <si>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</si>
  <si>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</si>
  <si>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</si>
  <si>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</si>
  <si>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</si>
  <si>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</si>
  <si>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</si>
  <si>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</si>
  <si>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</si>
  <si>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</si>
  <si>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</si>
  <si>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</si>
  <si>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</si>
  <si>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</si>
  <si>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</si>
  <si>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</si>
  <si>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</si>
  <si>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</si>
  <si>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</si>
  <si>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</si>
  <si>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</si>
  <si>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</si>
  <si>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</si>
  <si>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</si>
  <si>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</si>
  <si>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</si>
  <si>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</si>
  <si>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</si>
  <si>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</si>
  <si>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</si>
  <si>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</si>
  <si>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</si>
  <si>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</si>
  <si>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</si>
  <si>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</si>
  <si>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</si>
  <si>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</si>
  <si>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</si>
  <si>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</si>
  <si>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</si>
  <si>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</si>
  <si>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</si>
  <si>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</si>
  <si>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</si>
  <si>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</si>
  <si>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</si>
  <si>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</si>
  <si>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</si>
  <si>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</si>
  <si>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</si>
  <si>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</si>
  <si>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</si>
  <si>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</si>
  <si>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</si>
  <si>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</si>
  <si>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</si>
  <si>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</si>
  <si>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</si>
  <si>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</si>
  <si>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</si>
  <si>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</si>
  <si>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</si>
  <si>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</si>
  <si>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</si>
  <si>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</si>
  <si>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</si>
  <si>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</si>
  <si>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</si>
  <si>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</si>
  <si>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</si>
  <si>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</si>
  <si>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</si>
  <si>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</si>
  <si>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</si>
  <si>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</si>
  <si>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</si>
  <si>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</si>
  <si>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</si>
  <si>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</si>
  <si>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</si>
  <si>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</si>
  <si>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</si>
  <si>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</si>
  <si>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</si>
  <si>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</si>
  <si>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</si>
  <si>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</si>
  <si>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</si>
  <si>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</si>
  <si>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</si>
  <si>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</si>
  <si>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</si>
  <si>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</si>
  <si>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</si>
  <si>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</si>
  <si>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</si>
  <si>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</si>
  <si>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</si>
  <si>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</si>
  <si>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</si>
  <si>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</si>
  <si>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</si>
  <si>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</si>
  <si>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</si>
  <si>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</si>
  <si>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</si>
  <si>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</si>
  <si>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</si>
  <si>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</si>
  <si>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</si>
  <si>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</si>
  <si>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</si>
  <si>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</si>
  <si>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</si>
  <si>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</si>
  <si>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</si>
  <si>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</si>
  <si>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</si>
  <si>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</si>
  <si>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</si>
  <si>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</si>
  <si>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</si>
  <si>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</si>
  <si>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</si>
  <si>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</si>
  <si>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</si>
  <si>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</si>
  <si>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</si>
  <si>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</si>
  <si>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</si>
  <si>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</si>
  <si>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</si>
  <si>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</si>
  <si>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</si>
  <si>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</si>
  <si>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</si>
  <si>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</si>
  <si>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</si>
  <si>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</si>
  <si>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</si>
  <si>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</si>
  <si>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</si>
  <si>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</si>
  <si>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</si>
  <si>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</si>
  <si>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</si>
  <si>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</si>
  <si>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</si>
  <si>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</si>
  <si>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</si>
  <si>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</si>
  <si>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</si>
  <si>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</si>
  <si>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</si>
  <si>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</si>
  <si>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</si>
  <si>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</si>
  <si>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</si>
  <si>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</si>
  <si>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</si>
  <si>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</si>
  <si>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</si>
  <si>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</si>
  <si>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</si>
  <si>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</si>
  <si>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</si>
  <si>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</si>
  <si>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</si>
  <si>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</si>
  <si>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</si>
  <si>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</si>
  <si>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</si>
  <si>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</si>
  <si>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</si>
  <si>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</si>
  <si>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</si>
  <si>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</si>
  <si>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</si>
  <si>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</si>
  <si>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</si>
  <si>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</si>
  <si>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</si>
  <si>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</si>
  <si>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</si>
  <si>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</si>
  <si>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</si>
  <si>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</si>
  <si>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</si>
  <si>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</si>
  <si>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</si>
  <si>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</si>
  <si>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</si>
  <si>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</si>
  <si>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</si>
  <si>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</si>
  <si>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</si>
  <si>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</si>
  <si>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</si>
  <si>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</si>
  <si>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</si>
  <si>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</si>
  <si>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</si>
  <si>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</si>
  <si>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</si>
  <si>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</si>
  <si>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</si>
  <si>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</si>
  <si>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</si>
  <si>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</si>
  <si>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</si>
  <si>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</si>
  <si>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</si>
  <si>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</si>
  <si>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</si>
  <si>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</si>
  <si>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</si>
  <si>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</si>
  <si>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</si>
  <si>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</si>
  <si>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</si>
  <si>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</si>
  <si>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</si>
  <si>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</si>
  <si>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</si>
  <si>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</si>
  <si>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</si>
  <si>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</si>
  <si>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</si>
  <si>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</si>
  <si>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</si>
  <si>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</si>
  <si>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</si>
  <si>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</si>
  <si>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</si>
  <si>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</si>
  <si>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</si>
  <si>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</si>
  <si>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</si>
  <si>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</si>
  <si>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</si>
  <si>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</si>
  <si>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</si>
  <si>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</si>
  <si>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</si>
  <si>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</si>
  <si>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</si>
  <si>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</si>
  <si>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</si>
  <si>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</si>
  <si>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</si>
  <si>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</si>
  <si>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</si>
  <si>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</si>
  <si>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</si>
  <si>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</si>
  <si>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</si>
  <si>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</si>
  <si>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</si>
  <si>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</si>
  <si>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</si>
  <si>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</si>
  <si>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</si>
  <si>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</si>
  <si>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</si>
  <si>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</si>
  <si>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</si>
  <si>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</si>
  <si>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</si>
  <si>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</si>
  <si>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</si>
  <si>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</si>
  <si>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</si>
  <si>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</si>
  <si>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</si>
  <si>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</si>
  <si>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</si>
  <si>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</si>
  <si>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</si>
  <si>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</si>
  <si>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</si>
  <si>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</si>
  <si>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</si>
  <si>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</si>
  <si>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</si>
  <si>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</si>
  <si>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</si>
  <si>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</si>
  <si>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</si>
  <si>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</si>
  <si>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</si>
  <si>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</si>
  <si>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</si>
  <si>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</si>
  <si>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</si>
  <si>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</si>
  <si>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</si>
  <si>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</si>
  <si>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</si>
  <si>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</si>
  <si>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</si>
  <si>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</si>
  <si>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</si>
  <si>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</si>
  <si>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</si>
  <si>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</si>
  <si>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</si>
  <si>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</si>
  <si>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</si>
  <si>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</si>
  <si>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</si>
  <si>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</si>
  <si>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</si>
  <si>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</si>
  <si>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</si>
  <si>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</si>
  <si>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</si>
  <si>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</si>
  <si>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</si>
  <si>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</si>
  <si>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</si>
  <si>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</si>
  <si>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</si>
  <si>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</si>
  <si>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</si>
  <si>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</si>
  <si>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</si>
  <si>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</si>
  <si>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</si>
  <si>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</si>
  <si>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</si>
  <si>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</si>
  <si>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</si>
  <si>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</si>
  <si>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</si>
  <si>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</si>
  <si>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</si>
  <si>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</si>
  <si>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</si>
  <si>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</si>
  <si>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</si>
  <si>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</si>
  <si>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</si>
  <si>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</si>
  <si>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</si>
  <si>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</si>
  <si>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</si>
  <si>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</si>
  <si>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</si>
  <si>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</si>
  <si>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</si>
  <si>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</si>
  <si>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</si>
  <si>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</si>
  <si>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</si>
  <si>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</si>
  <si>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</si>
  <si>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</si>
  <si>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</si>
  <si>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</si>
  <si>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</si>
  <si>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</si>
  <si>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</si>
  <si>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</si>
  <si>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</si>
  <si>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</si>
  <si>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</si>
  <si>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</si>
  <si>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</si>
  <si>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</si>
  <si>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</si>
  <si>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</si>
  <si>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</si>
  <si>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</si>
  <si>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</si>
  <si>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</si>
  <si>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</si>
  <si>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</si>
  <si>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</si>
  <si>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</si>
  <si>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</si>
  <si>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</si>
  <si>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</si>
  <si>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</si>
  <si>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</si>
  <si>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</si>
  <si>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</si>
  <si>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</si>
  <si>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</si>
  <si>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</si>
  <si>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</si>
  <si>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</si>
  <si>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</si>
  <si>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</si>
  <si>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</si>
  <si>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</si>
  <si>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</si>
  <si>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</si>
  <si>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</si>
  <si>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</si>
  <si>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</si>
  <si>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</si>
  <si>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</si>
  <si>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</si>
  <si>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</si>
  <si>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</si>
  <si>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</si>
  <si>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</si>
  <si>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</si>
  <si>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</si>
  <si>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</si>
  <si>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</si>
  <si>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</si>
  <si>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</si>
  <si>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</si>
  <si>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</si>
  <si>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</si>
  <si>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</si>
  <si>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</si>
  <si>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</si>
  <si>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</si>
  <si>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</si>
  <si>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</si>
  <si>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</si>
  <si>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</si>
  <si>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</si>
  <si>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</si>
  <si>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</si>
  <si>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</si>
  <si>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</si>
  <si>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</si>
  <si>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</si>
  <si>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</si>
  <si>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</si>
  <si>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</si>
  <si>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</si>
  <si>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</si>
  <si>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</si>
  <si>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</si>
  <si>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</si>
  <si>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</si>
  <si>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</si>
  <si>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</si>
  <si>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</si>
  <si>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</si>
  <si>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</si>
  <si>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</si>
  <si>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</si>
  <si>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</si>
  <si>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</si>
  <si>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</si>
  <si>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</si>
  <si>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</si>
  <si>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</si>
  <si>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</si>
  <si>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</si>
  <si>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</si>
  <si>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</si>
  <si>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</si>
  <si>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</si>
  <si>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</si>
  <si>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</si>
  <si>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</si>
  <si>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</si>
  <si>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</si>
  <si>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</si>
  <si>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</si>
  <si>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</si>
  <si>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</si>
  <si>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</si>
  <si>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</si>
  <si>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</si>
  <si>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</si>
  <si>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</si>
  <si>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</si>
  <si>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</si>
  <si>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</si>
  <si>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</si>
  <si>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</si>
  <si>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</si>
  <si>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</si>
  <si>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</si>
  <si>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</si>
  <si>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</si>
  <si>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</si>
  <si>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</si>
  <si>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</si>
  <si>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</si>
  <si>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</si>
  <si>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</si>
  <si>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</si>
  <si>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</si>
  <si>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</si>
  <si>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</si>
  <si>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</si>
  <si>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</si>
  <si>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</si>
  <si>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</si>
  <si>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</si>
  <si>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</si>
  <si>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</si>
  <si>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</si>
  <si>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</si>
  <si>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</si>
  <si>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</si>
  <si>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</si>
  <si>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</si>
  <si>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</si>
  <si>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</si>
  <si>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</si>
  <si>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</si>
  <si>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</si>
  <si>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</si>
  <si>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</si>
  <si>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</si>
  <si>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</si>
  <si>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</si>
  <si>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</si>
  <si>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</si>
  <si>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</si>
  <si>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</si>
  <si>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</si>
  <si>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</si>
  <si>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</si>
  <si>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</si>
  <si>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</si>
  <si>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</si>
  <si>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</si>
  <si>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</si>
  <si>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</si>
  <si>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</si>
  <si>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</si>
  <si>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</si>
  <si>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</si>
  <si>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</si>
  <si>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</si>
  <si>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</si>
  <si>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</si>
  <si>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</si>
  <si>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</si>
  <si>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</si>
  <si>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</si>
  <si>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</si>
  <si>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</si>
  <si>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</si>
  <si>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</si>
  <si>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</si>
  <si>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</si>
  <si>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</si>
  <si>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</si>
  <si>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</si>
  <si>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</si>
  <si>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</si>
  <si>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</si>
  <si>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</si>
  <si>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</si>
  <si>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</si>
  <si>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</si>
  <si>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</si>
  <si>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</si>
  <si>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</si>
  <si>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</si>
  <si>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</si>
  <si>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</si>
  <si>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</si>
  <si>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</si>
  <si>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</si>
  <si>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</si>
  <si>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</si>
  <si>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</si>
  <si>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</si>
  <si>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</si>
  <si>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</si>
  <si>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</si>
  <si>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</si>
  <si>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</si>
  <si>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</si>
  <si>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</si>
  <si>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</si>
  <si>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</si>
  <si>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</si>
  <si>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</si>
  <si>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</si>
  <si>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</si>
  <si>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</si>
  <si>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</si>
  <si>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</si>
  <si>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</si>
  <si>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</si>
  <si>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</si>
  <si>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</si>
  <si>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</si>
  <si>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</si>
  <si>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</si>
  <si>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</si>
  <si>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</si>
  <si>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</si>
  <si>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</si>
  <si>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</si>
  <si>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</si>
  <si>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</si>
  <si>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</si>
  <si>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</si>
  <si>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</si>
  <si>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</si>
  <si>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</si>
  <si>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</si>
  <si>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</si>
  <si>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</si>
  <si>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</si>
  <si>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</si>
  <si>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</si>
  <si>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</si>
  <si>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</si>
  <si>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</si>
  <si>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</si>
  <si>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</si>
  <si>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</si>
  <si>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</si>
  <si>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</si>
  <si>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</si>
  <si>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</si>
  <si>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</si>
  <si>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</si>
  <si>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</si>
  <si>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</si>
  <si>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</si>
  <si>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</si>
  <si>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</si>
  <si>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</si>
  <si>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</si>
  <si>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</si>
  <si>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</si>
  <si>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</si>
  <si>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</si>
  <si>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</si>
  <si>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</si>
  <si>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</si>
  <si>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</si>
  <si>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</si>
  <si>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</si>
  <si>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</si>
  <si>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</si>
  <si>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</si>
  <si>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</si>
  <si>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</si>
  <si>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</si>
  <si>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</si>
  <si>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</si>
  <si>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</si>
  <si>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</si>
  <si>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</si>
  <si>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</si>
  <si>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</si>
  <si>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</si>
  <si>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</si>
  <si>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</si>
  <si>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</si>
  <si>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</si>
  <si>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</si>
  <si>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</si>
  <si>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</si>
  <si>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</si>
  <si>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</si>
  <si>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</si>
  <si>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</si>
  <si>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</si>
  <si>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</si>
  <si>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</si>
  <si>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</si>
  <si>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</si>
  <si>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</si>
  <si>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</si>
  <si>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</si>
  <si>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</si>
  <si>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</si>
  <si>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</si>
  <si>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</si>
  <si>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</si>
  <si>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</si>
  <si>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</si>
  <si>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</si>
  <si>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</si>
  <si>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</si>
  <si>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</si>
  <si>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</si>
  <si>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</si>
  <si>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</si>
  <si>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</si>
  <si>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</si>
  <si>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</si>
  <si>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</si>
  <si>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</si>
  <si>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</si>
  <si>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</si>
  <si>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</si>
  <si>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</si>
  <si>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</si>
  <si>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</si>
  <si>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</si>
  <si>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</si>
  <si>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</si>
  <si>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</si>
  <si>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</si>
  <si>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</si>
  <si>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</si>
  <si>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</si>
  <si>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</si>
  <si>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</si>
  <si>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</si>
  <si>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</si>
  <si>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</si>
  <si>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</si>
  <si>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</si>
  <si>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</si>
  <si>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</si>
  <si>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</si>
  <si>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</si>
  <si>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</si>
  <si>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</si>
  <si>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</si>
  <si>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</si>
  <si>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</si>
  <si>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</si>
  <si>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</si>
  <si>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</si>
  <si>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</si>
  <si>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</si>
  <si>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</si>
  <si>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</si>
  <si>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</si>
  <si>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</si>
  <si>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</si>
  <si>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</si>
  <si>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</si>
  <si>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</si>
  <si>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</si>
  <si>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</si>
  <si>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</si>
  <si>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</si>
  <si>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</si>
  <si>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</si>
  <si>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</si>
  <si>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</si>
  <si>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</si>
  <si>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</si>
  <si>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</si>
  <si>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</si>
  <si>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</si>
  <si>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</si>
  <si>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</si>
  <si>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</si>
  <si>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</si>
  <si>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</si>
  <si>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</si>
  <si>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</si>
  <si>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</si>
  <si>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</si>
  <si>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</si>
  <si>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</si>
  <si>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</si>
  <si>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</si>
  <si>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</si>
  <si>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</si>
  <si>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</si>
  <si>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</si>
  <si>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</si>
  <si>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</si>
  <si>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</si>
  <si>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</si>
  <si>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</si>
  <si>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</si>
  <si>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</si>
  <si>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</si>
  <si>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</si>
  <si>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</si>
  <si>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</si>
  <si>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</si>
  <si>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</si>
  <si>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</si>
  <si>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</si>
  <si>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</si>
  <si>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</si>
  <si>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</si>
  <si>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</si>
  <si>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</si>
  <si>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</si>
  <si>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</si>
  <si>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</si>
  <si>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</si>
  <si>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</si>
  <si>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</si>
  <si>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</si>
  <si>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</si>
  <si>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</si>
  <si>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</si>
  <si>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</si>
  <si>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</si>
  <si>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</si>
  <si>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</si>
  <si>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</si>
  <si>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</si>
  <si>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</si>
  <si>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</si>
  <si>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</si>
  <si>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</si>
  <si>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</si>
  <si>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</si>
  <si>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</si>
  <si>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</si>
  <si>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</si>
  <si>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</si>
  <si>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</si>
  <si>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</si>
  <si>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</si>
  <si>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</si>
  <si>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</si>
  <si>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</si>
  <si>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</si>
  <si>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</si>
  <si>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</si>
  <si>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</si>
  <si>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</si>
  <si>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</si>
  <si>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</si>
  <si>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</si>
  <si>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</si>
  <si>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</si>
  <si>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</si>
  <si>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</si>
  <si>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</si>
  <si>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</si>
  <si>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</si>
  <si>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</si>
  <si>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</si>
  <si>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</si>
  <si>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</si>
  <si>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</si>
  <si>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</si>
  <si>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</si>
  <si>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</si>
  <si>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</si>
  <si>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</si>
  <si>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</si>
  <si>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</si>
  <si>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</si>
  <si>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</si>
  <si>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</si>
  <si>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</si>
  <si>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</si>
  <si>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</si>
  <si>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</si>
  <si>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</si>
  <si>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</si>
  <si>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</si>
  <si>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</si>
  <si>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</si>
  <si>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</si>
  <si>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</si>
  <si>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</si>
  <si>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</si>
  <si>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</si>
  <si>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</si>
  <si>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</si>
  <si>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</si>
  <si>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</si>
  <si>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</si>
  <si>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</si>
  <si>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</si>
  <si>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</si>
  <si>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</si>
  <si>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</si>
  <si>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</si>
  <si>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</si>
  <si>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</si>
  <si>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</si>
  <si>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</si>
  <si>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</si>
  <si>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</si>
  <si>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</si>
  <si>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</si>
  <si>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</si>
  <si>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</si>
  <si>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</si>
  <si>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</si>
  <si>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</si>
  <si>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</si>
  <si>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</si>
  <si>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</si>
  <si>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</si>
  <si>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</si>
  <si>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</si>
  <si>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</si>
  <si>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</si>
  <si>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</si>
  <si>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</si>
  <si>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</si>
  <si>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</si>
  <si>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</si>
  <si>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</si>
  <si>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</si>
  <si>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</si>
  <si>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</si>
  <si>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</si>
  <si>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</si>
  <si>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</si>
  <si>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</si>
  <si>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</si>
  <si>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</si>
  <si>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</si>
  <si>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</si>
  <si>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</si>
  <si>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</si>
  <si>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</si>
  <si>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</si>
  <si>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</si>
  <si>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</si>
  <si>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</si>
  <si>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</si>
  <si>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</si>
  <si>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</si>
  <si>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</si>
  <si>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</si>
  <si>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</si>
  <si>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</si>
  <si>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</si>
  <si>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</si>
  <si>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</si>
  <si>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</si>
  <si>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</si>
  <si>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</si>
  <si>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</si>
  <si>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</si>
  <si>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</si>
  <si>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</si>
  <si>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</si>
  <si>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</si>
  <si>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</si>
  <si>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</si>
  <si>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</si>
  <si>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</si>
  <si>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</si>
  <si>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</si>
  <si>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</si>
  <si>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</si>
  <si>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</si>
  <si>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</si>
  <si>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</si>
  <si>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</si>
  <si>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</si>
  <si>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</si>
  <si>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</si>
  <si>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</si>
  <si>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</si>
  <si>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</si>
  <si>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</si>
  <si>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</si>
  <si>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</si>
  <si>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</si>
  <si>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</si>
  <si>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</si>
  <si>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</si>
  <si>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</si>
  <si>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</si>
  <si>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</si>
  <si>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</si>
  <si>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</si>
  <si>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</si>
  <si>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</si>
  <si>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</si>
  <si>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</si>
  <si>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</si>
  <si>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</si>
  <si>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</si>
  <si>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</si>
  <si>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</si>
  <si>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</si>
  <si>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</si>
  <si>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</si>
  <si>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</si>
  <si>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</si>
  <si>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</si>
  <si>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</si>
  <si>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</si>
  <si>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</si>
  <si>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</si>
  <si>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</si>
  <si>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</si>
  <si>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</si>
  <si>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</si>
  <si>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</si>
  <si>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</si>
  <si>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</si>
  <si>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</si>
  <si>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</si>
  <si>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</si>
  <si>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</si>
  <si>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</si>
  <si>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</si>
  <si>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</si>
  <si>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</si>
  <si>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</si>
  <si>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</si>
  <si>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</si>
  <si>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</si>
  <si>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</si>
  <si>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</si>
  <si>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</si>
  <si>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</si>
  <si>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</si>
  <si>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</si>
  <si>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</si>
  <si>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</si>
  <si>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</si>
  <si>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</si>
  <si>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</si>
  <si>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</si>
  <si>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</si>
  <si>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</si>
  <si>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</si>
  <si>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</si>
  <si>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</si>
  <si>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</si>
  <si>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</si>
  <si>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</si>
  <si>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</si>
  <si>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</si>
  <si>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</si>
  <si>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</si>
  <si>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</si>
  <si>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</si>
  <si>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</si>
  <si>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</si>
  <si>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</si>
  <si>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</si>
  <si>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</si>
  <si>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</si>
  <si>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</si>
  <si>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</si>
  <si>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</si>
  <si>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</si>
  <si>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</si>
  <si>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</si>
  <si>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</si>
  <si>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</si>
  <si>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</si>
  <si>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</si>
  <si>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</si>
  <si>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</si>
  <si>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</si>
  <si>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</si>
  <si>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</si>
  <si>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</si>
  <si>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</si>
  <si>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</si>
  <si>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</si>
  <si>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</si>
  <si>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</si>
  <si>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</si>
  <si>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</si>
  <si>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</si>
  <si>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</si>
  <si>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</si>
  <si>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</si>
  <si>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</si>
  <si>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</si>
  <si>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</si>
  <si>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</si>
  <si>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</si>
  <si>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</si>
  <si>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</si>
  <si>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</si>
  <si>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</si>
  <si>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</si>
  <si>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</si>
  <si>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</si>
  <si>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</si>
  <si>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</si>
  <si>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</si>
  <si>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</si>
  <si>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</si>
  <si>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</si>
  <si>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</si>
  <si>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</si>
  <si>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</si>
  <si>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</si>
  <si>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</si>
  <si>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</si>
  <si>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</si>
  <si>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</si>
  <si>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</si>
  <si>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</si>
  <si>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</si>
  <si>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</si>
  <si>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</si>
  <si>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</si>
  <si>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</si>
  <si>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</si>
  <si>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</si>
  <si>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</si>
  <si>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</si>
  <si>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</si>
  <si>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</si>
  <si>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</si>
  <si>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</si>
  <si>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</si>
  <si>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</si>
  <si>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</si>
  <si>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</si>
  <si>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</si>
  <si>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</si>
  <si>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</si>
  <si>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</si>
  <si>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</si>
  <si>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</si>
  <si>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</si>
  <si>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</si>
  <si>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</si>
  <si>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</si>
  <si>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</si>
  <si>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</si>
  <si>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</si>
  <si>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</si>
  <si>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</si>
  <si>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</si>
  <si>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</si>
  <si>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</si>
  <si>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</si>
  <si>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</si>
  <si>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</si>
  <si>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</si>
  <si>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</si>
  <si>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</si>
  <si>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</si>
  <si>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</si>
  <si>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</si>
  <si>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</si>
  <si>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</si>
  <si>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</si>
  <si>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</si>
  <si>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</si>
  <si>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</si>
  <si>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</si>
  <si>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</si>
  <si>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</si>
  <si>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</si>
  <si>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</si>
  <si>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</si>
  <si>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</si>
  <si>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</si>
  <si>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</si>
  <si>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</si>
  <si>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</si>
  <si>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</si>
  <si>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</si>
  <si>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</si>
  <si>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</si>
  <si>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</si>
  <si>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</si>
  <si>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</si>
  <si>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</si>
  <si>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</si>
  <si>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</si>
  <si>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</si>
  <si>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</si>
  <si>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</si>
  <si>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</si>
  <si>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</si>
  <si>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</si>
  <si>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</si>
  <si>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</si>
  <si>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</si>
  <si>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</si>
  <si>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</si>
  <si>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</si>
  <si>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</si>
  <si>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</si>
  <si>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</si>
  <si>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</si>
  <si>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</si>
  <si>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</si>
  <si>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</si>
  <si>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</si>
  <si>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</si>
  <si>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</si>
  <si>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</si>
  <si>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</si>
  <si>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</si>
  <si>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</si>
  <si>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</si>
  <si>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</si>
  <si>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</si>
  <si>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</si>
  <si>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</si>
  <si>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</si>
  <si>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</si>
  <si>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</si>
  <si>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</si>
  <si>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</si>
  <si>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</si>
  <si>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</si>
  <si>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</si>
  <si>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</si>
  <si>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</si>
  <si>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</si>
  <si>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</si>
  <si>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</si>
  <si>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</si>
  <si>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</si>
  <si>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</si>
  <si>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</si>
  <si>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</si>
  <si>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</si>
  <si>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</si>
  <si>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</si>
  <si>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</si>
  <si>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</si>
  <si>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</si>
  <si>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</si>
  <si>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</si>
  <si>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</si>
  <si>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</si>
  <si>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</si>
  <si>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</si>
  <si>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</si>
  <si>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</si>
  <si>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</si>
  <si>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</si>
  <si>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</si>
  <si>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</si>
  <si>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</si>
  <si>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</si>
  <si>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</si>
  <si>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</si>
  <si>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</si>
  <si>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</si>
  <si>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</si>
  <si>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</si>
  <si>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</si>
  <si>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</si>
  <si>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</si>
  <si>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</si>
  <si>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</si>
  <si>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</si>
  <si>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</si>
  <si>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</si>
  <si>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</si>
  <si>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</si>
  <si>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</si>
  <si>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</si>
  <si>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</si>
  <si>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</si>
  <si>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</si>
  <si>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</si>
  <si>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</si>
  <si>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</si>
  <si>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</si>
  <si>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</si>
  <si>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</si>
  <si>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</si>
  <si>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</si>
  <si>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</si>
  <si>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</si>
  <si>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</si>
  <si>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</si>
  <si>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</si>
  <si>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</si>
  <si>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</si>
  <si>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</si>
  <si>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</si>
  <si>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</si>
  <si>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</si>
  <si>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</si>
  <si>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</si>
  <si>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</si>
  <si>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</si>
  <si>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</si>
  <si>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</si>
  <si>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</si>
  <si>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</si>
  <si>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</si>
  <si>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</si>
  <si>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</si>
  <si>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</si>
  <si>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</si>
  <si>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</si>
  <si>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</si>
  <si>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</si>
  <si>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</si>
  <si>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</si>
  <si>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</si>
  <si>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</si>
  <si>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</si>
  <si>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</si>
  <si>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</si>
  <si>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</si>
  <si>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</si>
  <si>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</si>
  <si>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</si>
  <si>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</si>
  <si>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</si>
  <si>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</si>
  <si>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</si>
  <si>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</si>
  <si>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</si>
  <si>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</si>
  <si>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</si>
  <si>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</si>
  <si>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</si>
  <si>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</si>
  <si>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</si>
  <si>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</si>
  <si>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</si>
  <si>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</si>
  <si>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</si>
  <si>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</si>
  <si>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</si>
  <si>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</si>
  <si>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</si>
  <si>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</si>
  <si>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</si>
  <si>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</si>
  <si>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</si>
  <si>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</si>
  <si>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</si>
  <si>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</si>
  <si>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</si>
  <si>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</si>
  <si>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</si>
  <si>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</si>
  <si>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</si>
  <si>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</si>
  <si>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</si>
  <si>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</si>
  <si>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</si>
  <si>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</si>
  <si>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</si>
  <si>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</si>
  <si>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</si>
  <si>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</si>
  <si>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</si>
  <si>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</si>
  <si>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</si>
  <si>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</si>
  <si>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</si>
  <si>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</si>
  <si>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</si>
  <si>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</si>
  <si>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</si>
  <si>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</si>
  <si>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</si>
  <si>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</si>
  <si>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</si>
  <si>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</si>
  <si>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</si>
  <si>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</si>
  <si>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</si>
  <si>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</si>
  <si>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</si>
  <si>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</si>
  <si>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</si>
  <si>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</si>
  <si>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</si>
  <si>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</si>
  <si>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</si>
  <si>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</si>
  <si>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</si>
  <si>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</si>
  <si>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</si>
  <si>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</si>
  <si>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</si>
  <si>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</si>
  <si>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</si>
  <si>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</si>
  <si>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</si>
  <si>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</si>
  <si>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</si>
  <si>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</si>
  <si>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</si>
  <si>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</si>
  <si>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</si>
  <si>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</si>
  <si>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</si>
  <si>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</si>
  <si>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</si>
  <si>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</si>
  <si>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</si>
  <si>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</si>
  <si>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</si>
  <si>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</si>
  <si>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</si>
  <si>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</si>
  <si>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</si>
  <si>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</si>
  <si>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</si>
  <si>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</si>
  <si>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</si>
  <si>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</si>
  <si>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</si>
  <si>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</si>
  <si>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</si>
  <si>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</si>
  <si>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</si>
  <si>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</si>
  <si>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</si>
  <si>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</si>
  <si>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</si>
  <si>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</si>
  <si>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</si>
  <si>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</si>
  <si>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</si>
  <si>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</si>
  <si>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</si>
  <si>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</si>
  <si>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</si>
  <si>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</si>
  <si>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</si>
  <si>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</si>
  <si>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</si>
  <si>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</si>
  <si>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</si>
  <si>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</si>
  <si>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</si>
  <si>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</si>
  <si>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</si>
  <si>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</si>
  <si>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</si>
  <si>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</si>
  <si>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</si>
  <si>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</si>
  <si>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</si>
  <si>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</si>
  <si>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</si>
  <si>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</si>
  <si>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</si>
  <si>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</si>
  <si>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</si>
  <si>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</si>
  <si>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</si>
  <si>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</si>
  <si>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</si>
  <si>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</si>
  <si>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</si>
  <si>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</si>
  <si>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</si>
  <si>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</si>
  <si>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</si>
  <si>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</si>
  <si>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</si>
  <si>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</si>
  <si>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</si>
  <si>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</si>
  <si>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</si>
  <si>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</si>
  <si>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</si>
  <si>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</si>
  <si>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</si>
  <si>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</si>
  <si>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</si>
  <si>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</si>
  <si>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</si>
  <si>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</si>
  <si>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</si>
  <si>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</si>
  <si>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</si>
  <si>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</si>
  <si>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</si>
  <si>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</si>
  <si>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</si>
  <si>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</si>
  <si>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</si>
  <si>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</si>
  <si>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</si>
  <si>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</si>
  <si>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</si>
  <si>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</si>
  <si>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</si>
  <si>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</si>
  <si>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</si>
  <si>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</si>
  <si>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</si>
  <si>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</si>
  <si>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</si>
  <si>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</si>
  <si>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</si>
  <si>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</si>
  <si>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</si>
  <si>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</si>
  <si>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</si>
  <si>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</si>
  <si>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</si>
  <si>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</si>
  <si>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</si>
  <si>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</si>
  <si>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</si>
  <si>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</si>
  <si>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</si>
  <si>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</si>
  <si>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</si>
  <si>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</si>
  <si>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</si>
  <si>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</si>
  <si>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</si>
  <si>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</si>
  <si>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</si>
  <si>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</si>
  <si>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</si>
  <si>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</si>
  <si>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</si>
  <si>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</si>
  <si>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</si>
  <si>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</si>
  <si>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</si>
  <si>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</si>
  <si>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</si>
  <si>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</si>
  <si>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</si>
  <si>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</si>
  <si>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</si>
  <si>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</si>
  <si>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</si>
  <si>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</si>
  <si>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</si>
  <si>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</si>
  <si>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</si>
  <si>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</si>
  <si>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</si>
  <si>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</si>
  <si>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</si>
  <si>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</si>
  <si>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</si>
  <si>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</si>
  <si>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</si>
  <si>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</si>
  <si>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</si>
  <si>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</si>
  <si>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</si>
  <si>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</si>
  <si>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</si>
  <si>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</si>
  <si>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</si>
  <si>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</si>
  <si>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</si>
  <si>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</si>
  <si>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</si>
  <si>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</si>
  <si>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</si>
  <si>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</si>
  <si>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</si>
  <si>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</si>
  <si>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</si>
  <si>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</si>
  <si>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</si>
  <si>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</si>
  <si>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</si>
  <si>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</si>
  <si>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</si>
  <si>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</si>
  <si>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</si>
  <si>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</si>
  <si>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</si>
  <si>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</si>
  <si>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</si>
  <si>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</si>
  <si>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</si>
  <si>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</si>
  <si>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</si>
  <si>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</si>
  <si>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</si>
  <si>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</si>
  <si>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</si>
  <si>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</si>
  <si>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</si>
  <si>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</si>
  <si>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</si>
  <si>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</si>
  <si>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</si>
  <si>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</si>
  <si>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</si>
  <si>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</si>
  <si>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</si>
  <si>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</si>
  <si>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</si>
  <si>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</si>
  <si>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</si>
  <si>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</si>
  <si>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</si>
  <si>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</si>
  <si>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</si>
  <si>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</si>
  <si>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</si>
  <si>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</si>
  <si>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</si>
  <si>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</si>
  <si>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</si>
  <si>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</si>
  <si>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</si>
  <si>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</si>
  <si>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</si>
  <si>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</si>
  <si>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</si>
  <si>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</si>
  <si>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</si>
  <si>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</si>
  <si>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</si>
  <si>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</si>
  <si>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</si>
  <si>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</si>
  <si>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</si>
  <si>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</si>
  <si>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</si>
  <si>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</si>
  <si>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</si>
  <si>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</si>
  <si>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</si>
  <si>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</si>
  <si>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</si>
  <si>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</si>
  <si>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</si>
  <si>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</si>
  <si>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</si>
  <si>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</si>
  <si>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</si>
  <si>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</si>
  <si>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</si>
  <si>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</si>
  <si>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</si>
  <si>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</si>
  <si>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</si>
  <si>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</si>
  <si>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</si>
  <si>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</si>
  <si>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</si>
  <si>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</si>
  <si>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</si>
  <si>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</si>
  <si>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</si>
  <si>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</si>
  <si>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</si>
  <si>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</si>
  <si>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</si>
  <si>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</si>
  <si>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</si>
  <si>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</si>
  <si>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</si>
  <si>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</si>
  <si>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</si>
  <si>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</si>
  <si>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</si>
  <si>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</si>
  <si>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</si>
  <si>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</si>
  <si>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</si>
  <si>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</si>
  <si>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</si>
  <si>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</si>
  <si>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</si>
  <si>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</si>
  <si>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</si>
  <si>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</si>
  <si>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</si>
  <si>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</si>
  <si>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</si>
  <si>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</si>
  <si>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</si>
  <si>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</si>
  <si>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</si>
  <si>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</si>
  <si>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</si>
  <si>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</si>
  <si>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</si>
  <si>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</si>
  <si>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</si>
  <si>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</si>
  <si>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</si>
  <si>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</si>
  <si>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</si>
  <si>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</si>
  <si>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</si>
  <si>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</si>
  <si>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</si>
  <si>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</si>
  <si>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</si>
  <si>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</si>
  <si>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</si>
  <si>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</si>
  <si>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</si>
  <si>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</si>
  <si>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</si>
  <si>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</si>
  <si>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</si>
  <si>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</si>
  <si>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</si>
  <si>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</si>
  <si>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</si>
  <si>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</si>
  <si>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</si>
  <si>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</si>
  <si>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</si>
  <si>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</si>
  <si>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</si>
  <si>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</si>
  <si>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</si>
  <si>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</si>
  <si>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</si>
  <si>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</si>
  <si>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</si>
  <si>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</si>
  <si>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</si>
  <si>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</si>
  <si>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</si>
  <si>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</si>
  <si>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</si>
  <si>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</si>
  <si>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</si>
  <si>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</si>
  <si>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</si>
  <si>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</si>
  <si>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</si>
  <si>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</si>
  <si>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</si>
  <si>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</si>
  <si>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</si>
  <si>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</si>
  <si>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</si>
  <si>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</si>
  <si>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</si>
  <si>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</si>
  <si>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</si>
  <si>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</si>
  <si>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</si>
  <si>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</si>
  <si>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</si>
  <si>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</si>
  <si>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</si>
  <si>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</si>
  <si>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</si>
  <si>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</si>
  <si>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</si>
  <si>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</si>
  <si>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</si>
  <si>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</si>
  <si>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</si>
  <si>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</si>
  <si>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</si>
  <si>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</si>
  <si>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</si>
  <si>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</si>
  <si>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</si>
  <si>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</si>
  <si>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</si>
  <si>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</si>
  <si>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</si>
  <si>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</si>
  <si>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</si>
  <si>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</si>
  <si>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</si>
  <si>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</si>
  <si>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</si>
  <si>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</si>
  <si>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</si>
  <si>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</si>
  <si>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</si>
  <si>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</si>
  <si>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</si>
  <si>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</si>
  <si>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</si>
  <si>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</si>
  <si>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</si>
  <si>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</si>
  <si>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</si>
  <si>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</si>
  <si>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</si>
  <si>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</si>
  <si>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</si>
  <si>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</si>
  <si>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</si>
  <si>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</si>
  <si>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</si>
  <si>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</si>
  <si>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</si>
  <si>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</si>
  <si>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</si>
  <si>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</si>
  <si>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</si>
  <si>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</si>
  <si>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</si>
  <si>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</si>
  <si>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</si>
  <si>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</si>
  <si>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</si>
  <si>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</si>
  <si>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</si>
  <si>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</si>
  <si>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</si>
  <si>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</si>
  <si>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</si>
  <si>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</si>
  <si>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</si>
  <si>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</si>
  <si>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</si>
  <si>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</si>
  <si>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</si>
  <si>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</si>
  <si>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</si>
  <si>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</si>
  <si>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</si>
  <si>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</si>
  <si>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</si>
  <si>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</si>
  <si>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</si>
  <si>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</si>
  <si>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</si>
  <si>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</si>
  <si>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</si>
  <si>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</si>
  <si>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</si>
  <si>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</si>
  <si>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</si>
  <si>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</si>
  <si>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</si>
  <si>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</si>
  <si>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</si>
  <si>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</si>
  <si>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</si>
  <si>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</si>
  <si>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</si>
  <si>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</si>
  <si>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</si>
  <si>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</si>
  <si>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</si>
  <si>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</si>
  <si>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</si>
  <si>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</si>
  <si>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</si>
  <si>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</si>
  <si>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</si>
  <si>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</si>
  <si>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</si>
  <si>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</si>
  <si>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</si>
  <si>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</si>
  <si>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</si>
  <si>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</si>
  <si>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</si>
  <si>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</si>
  <si>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</si>
  <si>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</si>
  <si>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</si>
  <si>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</si>
  <si>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</si>
  <si>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</si>
  <si>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</si>
  <si>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</si>
  <si>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</si>
  <si>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</si>
  <si>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</si>
  <si>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</si>
  <si>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</si>
  <si>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</si>
  <si>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</si>
  <si>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</si>
  <si>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</si>
  <si>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</si>
  <si>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</si>
  <si>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</si>
  <si>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</si>
  <si>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</si>
  <si>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</si>
  <si>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</si>
  <si>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</si>
  <si>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</si>
  <si>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</si>
  <si>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</si>
  <si>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</si>
  <si>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</si>
  <si>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</si>
  <si>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</si>
  <si>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</si>
  <si>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</si>
  <si>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</si>
  <si>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</si>
  <si>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</si>
  <si>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</si>
  <si>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</si>
  <si>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</si>
  <si>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</si>
  <si>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</si>
  <si>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</si>
  <si>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</si>
  <si>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</si>
  <si>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</si>
  <si>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</si>
  <si>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</si>
  <si>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</si>
  <si>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</si>
  <si>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</si>
  <si>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</si>
  <si>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</si>
  <si>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</si>
  <si>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</si>
  <si>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</si>
  <si>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</si>
  <si>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</si>
  <si>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</si>
  <si>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</si>
  <si>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</si>
  <si>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</si>
  <si>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</si>
  <si>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</si>
  <si>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</si>
  <si>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</si>
  <si>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</si>
  <si>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</si>
  <si>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</si>
  <si>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</si>
  <si>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</si>
  <si>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</si>
  <si>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</si>
  <si>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</si>
  <si>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</si>
  <si>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</si>
  <si>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</si>
  <si>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</si>
  <si>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</si>
  <si>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</si>
  <si>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</si>
  <si>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</si>
  <si>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</si>
  <si>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</si>
  <si>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</si>
  <si>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</si>
  <si>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</si>
  <si>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</si>
  <si>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</si>
  <si>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</si>
  <si>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</si>
  <si>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</si>
  <si>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</si>
  <si>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</si>
  <si>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</si>
  <si>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</si>
  <si>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</si>
  <si>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</si>
  <si>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</si>
  <si>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</si>
  <si>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</si>
  <si>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</si>
  <si>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</si>
  <si>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</si>
  <si>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</si>
  <si>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</si>
  <si>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</si>
  <si>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</si>
  <si>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</si>
  <si>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</si>
  <si>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</si>
  <si>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</si>
  <si>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</si>
  <si>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</si>
  <si>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</si>
  <si>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</si>
  <si>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</si>
  <si>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</si>
  <si>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</si>
  <si>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</si>
  <si>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</si>
  <si>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</si>
  <si>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</si>
  <si>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</si>
  <si>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</si>
  <si>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</si>
  <si>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</si>
  <si>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</si>
  <si>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</si>
  <si>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</si>
  <si>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</si>
  <si>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</si>
  <si>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</si>
  <si>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</si>
  <si>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</si>
  <si>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</si>
  <si>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</si>
  <si>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</si>
  <si>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</si>
  <si>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</si>
  <si>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</si>
  <si>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</si>
  <si>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</si>
  <si>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</si>
  <si>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</si>
  <si>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</si>
  <si>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</si>
  <si>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</si>
  <si>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</si>
  <si>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</si>
  <si>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</si>
  <si>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</si>
  <si>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</si>
  <si>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</si>
  <si>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</si>
  <si>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</si>
  <si>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</si>
  <si>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</si>
  <si>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</si>
  <si>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</si>
  <si>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</si>
  <si>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</si>
  <si>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</si>
  <si>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</si>
  <si>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</si>
  <si>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</si>
  <si>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</si>
  <si>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</si>
  <si>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</si>
  <si>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</si>
  <si>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</si>
  <si>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</si>
  <si>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</si>
  <si>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</si>
  <si>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</si>
  <si>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</si>
  <si>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</si>
  <si>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</si>
  <si>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</si>
  <si>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</si>
  <si>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</si>
  <si>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</si>
  <si>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</si>
  <si>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</si>
  <si>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</si>
  <si>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</si>
  <si>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</si>
  <si>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</si>
  <si>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</si>
  <si>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</si>
  <si>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</si>
  <si>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</si>
  <si>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</si>
  <si>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</si>
  <si>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</si>
  <si>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</si>
  <si>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</si>
  <si>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</si>
  <si>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</si>
  <si>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</si>
  <si>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</si>
  <si>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</si>
  <si>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</si>
  <si>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</si>
  <si>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</si>
  <si>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</si>
  <si>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</si>
  <si>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</si>
  <si>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</si>
  <si>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</si>
  <si>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</si>
  <si>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</si>
  <si>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</si>
  <si>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</si>
  <si>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</si>
  <si>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</si>
  <si>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</si>
  <si>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</si>
  <si>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</si>
  <si>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</si>
  <si>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</si>
  <si>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</si>
  <si>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</si>
  <si>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</si>
  <si>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</si>
  <si>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</si>
  <si>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</si>
  <si>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</si>
  <si>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</si>
  <si>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</si>
  <si>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</si>
  <si>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</si>
  <si>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</si>
  <si>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</si>
  <si>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</si>
  <si>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</si>
  <si>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</si>
  <si>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</si>
  <si>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</si>
  <si>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</si>
  <si>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</si>
  <si>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</si>
  <si>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</si>
  <si>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</si>
  <si>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</si>
  <si>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</si>
  <si>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</si>
  <si>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</si>
  <si>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</si>
  <si>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</si>
  <si>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</si>
  <si>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</si>
  <si>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</si>
  <si>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</si>
  <si>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</si>
  <si>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</si>
  <si>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</si>
  <si>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</si>
  <si>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</si>
  <si>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</si>
  <si>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</si>
  <si>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</si>
  <si>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</si>
  <si>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</si>
  <si>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</si>
  <si>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</si>
  <si>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</si>
  <si>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</si>
  <si>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</si>
  <si>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</si>
  <si>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</si>
  <si>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</si>
  <si>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</si>
  <si>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</si>
  <si>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</si>
  <si>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</si>
  <si>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</si>
  <si>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</si>
  <si>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</si>
  <si>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</si>
  <si>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</si>
  <si>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</si>
  <si>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</si>
  <si>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</si>
  <si>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</si>
  <si>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</si>
  <si>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</si>
  <si>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</si>
  <si>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</si>
  <si>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</si>
  <si>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</si>
  <si>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</si>
  <si>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</si>
  <si>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</si>
  <si>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</si>
  <si>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</si>
  <si>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</si>
  <si>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</si>
  <si>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</si>
  <si>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</si>
  <si>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</si>
  <si>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</si>
  <si>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</si>
  <si>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</si>
  <si>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</si>
  <si>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</si>
  <si>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</si>
  <si>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</si>
  <si>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</si>
  <si>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</si>
  <si>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</si>
  <si>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</si>
  <si>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</si>
  <si>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</si>
  <si>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</si>
  <si>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</si>
  <si>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</si>
  <si>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</si>
  <si>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</si>
  <si>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</si>
  <si>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</si>
  <si>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</si>
  <si>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</si>
  <si>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</si>
  <si>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</si>
  <si>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</si>
  <si>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</si>
  <si>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</si>
  <si>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</si>
  <si>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</si>
  <si>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</si>
  <si>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</si>
  <si>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</si>
  <si>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</si>
  <si>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</si>
  <si>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</si>
  <si>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</si>
  <si>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</si>
  <si>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</si>
  <si>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</si>
  <si>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</si>
  <si>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</si>
  <si>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</si>
  <si>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</si>
  <si>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</si>
  <si>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</si>
  <si>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</si>
  <si>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</si>
  <si>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</si>
  <si>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</si>
  <si>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</si>
  <si>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</si>
  <si>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</si>
  <si>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</si>
  <si>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</si>
  <si>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</si>
  <si>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</si>
  <si>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</si>
  <si>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</si>
  <si>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</si>
  <si>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</si>
  <si>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</si>
  <si>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</si>
  <si>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</si>
  <si>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</si>
  <si>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</si>
  <si>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</si>
  <si>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</si>
  <si>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</si>
  <si>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</si>
  <si>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</si>
  <si>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</si>
  <si>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</si>
  <si>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</si>
  <si>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</si>
  <si>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</si>
  <si>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</si>
  <si>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</si>
  <si>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</si>
  <si>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</si>
  <si>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</si>
  <si>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</si>
  <si>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</si>
  <si>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</si>
  <si>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</si>
  <si>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</si>
  <si>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</si>
  <si>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</si>
  <si>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</si>
  <si>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</si>
  <si>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</si>
  <si>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</si>
  <si>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</si>
  <si>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</si>
  <si>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</si>
  <si>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</si>
  <si>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</si>
  <si>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</si>
  <si>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</si>
  <si>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</si>
  <si>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</si>
  <si>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</si>
  <si>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</si>
  <si>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</si>
  <si>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</si>
  <si>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</si>
  <si>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</si>
  <si>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</si>
  <si>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</si>
  <si>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</si>
  <si>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</si>
  <si>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</si>
  <si>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</si>
  <si>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</si>
  <si>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</si>
  <si>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</si>
  <si>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</si>
  <si>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</si>
  <si>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</si>
  <si>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</si>
  <si>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</si>
  <si>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</si>
  <si>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</si>
  <si>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</si>
  <si>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</si>
  <si>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</si>
  <si>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</si>
  <si>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</si>
  <si>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</si>
  <si>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</si>
  <si>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</si>
  <si>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</si>
  <si>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</si>
  <si>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</si>
  <si>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</si>
  <si>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</si>
  <si>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</si>
  <si>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</si>
  <si>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</si>
  <si>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</si>
  <si>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</si>
  <si>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</si>
  <si>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</si>
  <si>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</si>
  <si>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</si>
  <si>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</si>
  <si>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</si>
  <si>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</si>
  <si>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</si>
  <si>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</si>
  <si>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</si>
  <si>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</si>
  <si>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</si>
  <si>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</si>
  <si>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</si>
  <si>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</si>
  <si>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</si>
  <si>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</si>
  <si>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</si>
  <si>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</si>
  <si>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</si>
  <si>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</si>
  <si>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</si>
  <si>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</si>
  <si>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</si>
  <si>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</si>
  <si>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</si>
  <si>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</si>
  <si>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</si>
  <si>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</si>
  <si>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</si>
  <si>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</si>
  <si>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</si>
  <si>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</si>
  <si>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</si>
  <si>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</si>
  <si>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</si>
  <si>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</si>
  <si>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</si>
  <si>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</si>
  <si>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</si>
  <si>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</si>
  <si>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</si>
  <si>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</si>
  <si>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</si>
  <si>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</si>
  <si>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</si>
  <si>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</si>
  <si>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</si>
  <si>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</si>
  <si>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</si>
  <si>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</si>
  <si>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</si>
  <si>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</si>
  <si>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</si>
  <si>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</si>
  <si>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</si>
  <si>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</si>
  <si>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</si>
  <si>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</si>
  <si>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</si>
  <si>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</si>
  <si>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</si>
  <si>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</si>
  <si>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</si>
  <si>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</si>
  <si>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</si>
  <si>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</si>
  <si>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</si>
  <si>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</si>
  <si>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</si>
  <si>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</si>
  <si>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</si>
  <si>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</si>
  <si>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</si>
  <si>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</si>
  <si>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</si>
  <si>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</si>
  <si>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</si>
  <si>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</si>
  <si>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</si>
  <si>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</si>
  <si>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</si>
  <si>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</si>
  <si>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</si>
  <si>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</si>
  <si>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</si>
  <si>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</si>
  <si>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</si>
  <si>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</si>
  <si>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</si>
  <si>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</si>
  <si>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</si>
  <si>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</si>
  <si>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</si>
  <si>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</si>
  <si>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</si>
  <si>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</si>
  <si>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</si>
  <si>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</si>
  <si>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</si>
  <si>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</si>
  <si>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</si>
  <si>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</si>
  <si>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</si>
  <si>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</si>
  <si>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</si>
  <si>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</si>
  <si>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</si>
  <si>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</si>
  <si>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</si>
  <si>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</si>
  <si>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</si>
  <si>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</si>
  <si>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</si>
  <si>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</si>
  <si>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</si>
  <si>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</si>
  <si>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</si>
  <si>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</si>
  <si>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</si>
  <si>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</si>
  <si>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</si>
  <si>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</si>
  <si>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</si>
  <si>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</si>
  <si>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</si>
  <si>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</si>
  <si>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</si>
  <si>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</si>
  <si>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</si>
  <si>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</si>
  <si>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</si>
  <si>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</si>
  <si>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</si>
  <si>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</si>
  <si>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</si>
  <si>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</si>
  <si>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</si>
  <si>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</si>
  <si>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</si>
  <si>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</si>
  <si>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</si>
  <si>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</si>
  <si>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</si>
  <si>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</si>
  <si>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</si>
  <si>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</si>
  <si>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</si>
  <si>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</si>
  <si>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</si>
  <si>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</si>
  <si>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</si>
  <si>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</si>
  <si>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</si>
  <si>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</si>
  <si>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</si>
  <si>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</si>
  <si>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</si>
  <si>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</si>
  <si>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</si>
  <si>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</si>
  <si>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</si>
  <si>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</si>
  <si>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</si>
  <si>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</si>
  <si>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</si>
  <si>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</si>
  <si>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</si>
  <si>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</si>
  <si>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</si>
  <si>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</si>
  <si>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</si>
  <si>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</si>
  <si>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</si>
  <si>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</si>
  <si>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</si>
  <si>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</si>
  <si>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</si>
  <si>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</si>
  <si>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</si>
  <si>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</si>
  <si>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</si>
  <si>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</si>
  <si>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</si>
  <si>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</si>
  <si>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</si>
  <si>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</si>
  <si>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</si>
  <si>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</si>
  <si>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</si>
  <si>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</si>
  <si>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</si>
  <si>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</si>
  <si>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</si>
  <si>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</si>
  <si>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</si>
  <si>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</si>
  <si>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</si>
  <si>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</si>
  <si>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</si>
  <si>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</si>
  <si>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</si>
  <si>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</si>
  <si>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</si>
  <si>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</si>
  <si>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</si>
  <si>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</si>
  <si>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</si>
  <si>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</si>
  <si>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</si>
  <si>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</si>
  <si>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</si>
  <si>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</si>
  <si>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</si>
  <si>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</si>
  <si>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</si>
  <si>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</si>
  <si>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</si>
  <si>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</si>
  <si>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</si>
  <si>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</si>
  <si>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</si>
  <si>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</si>
  <si>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</si>
  <si>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</si>
  <si>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</si>
  <si>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</si>
  <si>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</si>
  <si>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</si>
  <si>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</si>
  <si>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</si>
  <si>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</si>
  <si>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</si>
  <si>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</si>
  <si>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</si>
  <si>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</si>
  <si>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</si>
  <si>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</si>
  <si>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</si>
  <si>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</si>
  <si>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</si>
  <si>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</si>
  <si>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</si>
  <si>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</si>
  <si>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</si>
  <si>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</si>
  <si>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</si>
  <si>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</si>
  <si>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</si>
  <si>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</si>
  <si>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</si>
  <si>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</si>
  <si>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</si>
  <si>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</si>
  <si>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</si>
  <si>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</si>
  <si>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</si>
  <si>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</si>
  <si>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</si>
  <si>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</si>
  <si>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</si>
  <si>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</si>
  <si>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</si>
  <si>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</si>
  <si>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</si>
  <si>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</si>
  <si>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</si>
  <si>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</si>
  <si>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</si>
  <si>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</si>
  <si>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</si>
  <si>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</si>
  <si>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</si>
  <si>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</si>
  <si>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</si>
  <si>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</si>
  <si>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</si>
  <si>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</si>
  <si>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</si>
  <si>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</si>
  <si>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</si>
  <si>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</si>
  <si>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</si>
  <si>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</si>
  <si>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</si>
  <si>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</si>
  <si>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</si>
  <si>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</si>
  <si>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</si>
  <si>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</si>
  <si>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</si>
  <si>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</si>
  <si>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</si>
  <si>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</si>
  <si>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</si>
  <si>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</si>
  <si>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</si>
  <si>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</si>
  <si>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</si>
  <si>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</si>
  <si>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</si>
  <si>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</si>
  <si>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</si>
  <si>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</si>
  <si>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</si>
  <si>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</si>
  <si>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</si>
  <si>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</si>
  <si>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</si>
  <si>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</si>
  <si>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</si>
  <si>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</si>
  <si>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</si>
  <si>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</si>
  <si>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</si>
  <si>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</si>
  <si>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</si>
  <si>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</si>
  <si>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</si>
  <si>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</si>
  <si>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</si>
  <si>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</si>
  <si>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</si>
  <si>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</si>
  <si>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</si>
  <si>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</si>
  <si>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</si>
  <si>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</si>
  <si>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</si>
  <si>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</si>
  <si>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</si>
  <si>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</si>
  <si>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</si>
  <si>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</si>
  <si>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</si>
  <si>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</si>
  <si>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</si>
  <si>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</si>
  <si>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</si>
  <si>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</si>
  <si>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</si>
  <si>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</si>
  <si>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</si>
  <si>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</si>
  <si>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</si>
  <si>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</si>
  <si>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</si>
  <si>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</si>
  <si>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</si>
  <si>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</si>
  <si>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</si>
  <si>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</si>
  <si>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</si>
  <si>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</si>
  <si>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</si>
  <si>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</si>
  <si>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</si>
  <si>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</si>
  <si>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</si>
  <si>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</si>
  <si>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</si>
  <si>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</si>
  <si>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</si>
  <si>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</si>
  <si>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</si>
  <si>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</si>
  <si>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</si>
  <si>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</si>
  <si>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</si>
  <si>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</si>
  <si>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</si>
  <si>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</si>
  <si>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</si>
  <si>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</si>
  <si>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</si>
  <si>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</si>
  <si>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</si>
  <si>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</si>
  <si>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</si>
  <si>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</si>
  <si>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</si>
  <si>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</si>
  <si>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</si>
  <si>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</si>
  <si>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</si>
  <si>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</si>
  <si>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</si>
  <si>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</si>
  <si>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</si>
  <si>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</si>
  <si>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</si>
  <si>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</si>
  <si>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</si>
  <si>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</si>
  <si>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</si>
  <si>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</si>
  <si>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</si>
  <si>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</si>
  <si>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</si>
  <si>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</si>
  <si>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</si>
  <si>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</si>
  <si>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</si>
  <si>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</si>
  <si>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</si>
  <si>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</si>
  <si>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</si>
  <si>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</si>
  <si>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</si>
  <si>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</si>
  <si>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</si>
  <si>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</si>
  <si>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</si>
  <si>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</si>
  <si>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</si>
  <si>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</si>
  <si>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</si>
  <si>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</si>
  <si>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</si>
  <si>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</si>
  <si>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</si>
  <si>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</si>
  <si>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</si>
  <si>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</si>
  <si>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</si>
  <si>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</si>
  <si>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</si>
  <si>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</si>
  <si>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</si>
  <si>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</si>
  <si>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</si>
  <si>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</si>
  <si>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</si>
  <si>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</si>
  <si>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</si>
  <si>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</si>
  <si>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</si>
  <si>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</si>
  <si>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</si>
  <si>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</si>
  <si>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</si>
  <si>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</si>
  <si>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</si>
  <si>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</si>
  <si>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</si>
  <si>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</si>
  <si>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</si>
  <si>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</si>
  <si>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</si>
  <si>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</si>
  <si>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</si>
  <si>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</si>
  <si>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</si>
  <si>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</si>
  <si>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</si>
  <si>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</si>
  <si>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</si>
  <si>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</si>
  <si>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</si>
  <si>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</si>
  <si>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</si>
  <si>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</si>
  <si>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</si>
  <si>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</si>
  <si>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</si>
  <si>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</si>
  <si>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</si>
  <si>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</si>
  <si>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</si>
  <si>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</si>
  <si>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</si>
  <si>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</si>
  <si>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</si>
  <si>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</si>
  <si>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</si>
  <si>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</si>
  <si>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</si>
  <si>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</si>
  <si>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</si>
  <si>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</si>
  <si>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</si>
  <si>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</si>
  <si>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</si>
  <si>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</si>
  <si>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</si>
  <si>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</si>
  <si>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</si>
  <si>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</si>
  <si>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</si>
  <si>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</si>
  <si>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</si>
  <si>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</si>
  <si>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</si>
  <si>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</si>
  <si>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</si>
  <si>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</si>
  <si>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</si>
  <si>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</si>
  <si>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</si>
  <si>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</si>
  <si>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</si>
  <si>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</si>
  <si>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</si>
  <si>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</si>
  <si>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</si>
  <si>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</si>
  <si>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</si>
  <si>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</si>
  <si>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</si>
  <si>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</si>
  <si>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</si>
  <si>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</si>
  <si>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</si>
  <si>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</si>
  <si>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</si>
  <si>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</si>
  <si>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</si>
  <si>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</si>
  <si>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</si>
  <si>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</si>
  <si>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</si>
  <si>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</si>
  <si>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</si>
  <si>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</si>
  <si>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</si>
  <si>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</si>
  <si>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</si>
  <si>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</si>
  <si>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</si>
  <si>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</si>
  <si>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</si>
  <si>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</si>
  <si>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</si>
  <si>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</si>
  <si>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</si>
  <si>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</si>
  <si>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</si>
  <si>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</si>
  <si>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</si>
  <si>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</si>
  <si>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</si>
  <si>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</si>
  <si>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</si>
  <si>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</si>
  <si>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</si>
  <si>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</si>
  <si>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</si>
  <si>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</si>
  <si>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</si>
  <si>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</si>
  <si>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</si>
  <si>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</si>
  <si>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</si>
  <si>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</si>
  <si>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</si>
  <si>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</si>
  <si>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</si>
  <si>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</si>
  <si>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</si>
  <si>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</si>
  <si>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</si>
  <si>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</si>
  <si>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</si>
  <si>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</si>
  <si>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</si>
  <si>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</si>
  <si>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</si>
  <si>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</si>
  <si>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</si>
  <si>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</si>
  <si>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</si>
  <si>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</si>
  <si>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</si>
  <si>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</si>
  <si>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</si>
  <si>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</si>
  <si>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</si>
  <si>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</si>
  <si>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</si>
  <si>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</si>
  <si>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</si>
  <si>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</si>
  <si>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</si>
  <si>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</si>
  <si>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</si>
  <si>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</si>
  <si>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</si>
  <si>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</si>
  <si>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</si>
  <si>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</si>
  <si>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</si>
  <si>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</si>
  <si>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</si>
  <si>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</si>
  <si>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</si>
  <si>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</si>
  <si>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</si>
  <si>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</si>
  <si>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</si>
  <si>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</si>
  <si>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</si>
  <si>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</si>
  <si>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</si>
  <si>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</si>
  <si>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</si>
  <si>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</si>
  <si>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</si>
  <si>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</si>
  <si>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</si>
  <si>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</si>
  <si>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</si>
  <si>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</si>
  <si>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</si>
  <si>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</si>
  <si>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</si>
  <si>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</si>
  <si>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</si>
  <si>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</si>
  <si>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</si>
  <si>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</si>
  <si>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</si>
  <si>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</si>
  <si>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</si>
  <si>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</si>
  <si>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</si>
  <si>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</si>
  <si>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</si>
  <si>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</si>
  <si>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</si>
  <si>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</si>
  <si>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</si>
  <si>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</si>
  <si>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</si>
  <si>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</si>
  <si>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</si>
  <si>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</si>
  <si>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</si>
  <si>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</si>
  <si>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</si>
  <si>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</si>
  <si>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</si>
  <si>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</si>
  <si>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</si>
  <si>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</si>
  <si>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</si>
  <si>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</si>
  <si>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</si>
  <si>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</si>
  <si>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</si>
  <si>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</si>
  <si>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</si>
  <si>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</si>
  <si>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</si>
  <si>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</si>
  <si>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</si>
  <si>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</si>
  <si>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</si>
  <si>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</si>
  <si>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</si>
  <si>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</si>
  <si>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</si>
  <si>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</si>
  <si>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</si>
  <si>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</si>
  <si>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</si>
  <si>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</si>
  <si>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</si>
  <si>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</si>
  <si>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</si>
  <si>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</si>
  <si>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</si>
  <si>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</si>
  <si>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</si>
  <si>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</si>
  <si>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</si>
  <si>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</si>
  <si>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</si>
  <si>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</si>
  <si>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</si>
  <si>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</si>
  <si>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</si>
  <si>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</si>
  <si>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</si>
  <si>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</si>
  <si>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</si>
  <si>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</si>
  <si>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</si>
  <si>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</si>
  <si>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</si>
  <si>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</si>
  <si>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</si>
  <si>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</si>
  <si>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</si>
  <si>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</si>
  <si>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</si>
  <si>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</si>
  <si>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</si>
  <si>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</si>
  <si>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</si>
  <si>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</si>
  <si>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</si>
  <si>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</si>
  <si>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</si>
  <si>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</si>
  <si>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</si>
  <si>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</si>
  <si>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</si>
  <si>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</si>
  <si>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</si>
  <si>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</si>
  <si>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</si>
  <si>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</si>
  <si>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</si>
  <si>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</si>
  <si>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</si>
  <si>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</si>
  <si>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</si>
  <si>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</si>
  <si>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</si>
  <si>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</si>
  <si>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</si>
  <si>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</si>
  <si>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</si>
  <si>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</si>
  <si>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</si>
  <si>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</si>
  <si>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</si>
  <si>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</si>
  <si>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</si>
  <si>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</si>
  <si>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</si>
  <si>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</si>
  <si>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</si>
  <si>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</si>
  <si>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</si>
  <si>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</si>
  <si>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</si>
  <si>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</si>
  <si>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</si>
  <si>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</si>
  <si>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</si>
  <si>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</si>
  <si>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</si>
  <si>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</si>
  <si>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</si>
  <si>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</si>
  <si>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</si>
  <si>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</si>
  <si>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</si>
  <si>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</si>
  <si>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</si>
  <si>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</si>
  <si>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</si>
  <si>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</si>
  <si>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</si>
  <si>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</si>
  <si>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</si>
  <si>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</si>
  <si>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</si>
  <si>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</si>
  <si>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</si>
  <si>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</si>
  <si>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</si>
  <si>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</si>
  <si>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</si>
  <si>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</si>
  <si>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</si>
  <si>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</si>
  <si>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</si>
  <si>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</si>
  <si>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</si>
  <si>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</si>
  <si>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</si>
  <si>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</si>
  <si>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</si>
  <si>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</si>
  <si>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</si>
  <si>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</si>
  <si>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</si>
  <si>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</si>
  <si>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</si>
  <si>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</si>
  <si>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</si>
  <si>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</si>
  <si>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</si>
  <si>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</si>
  <si>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</si>
  <si>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</si>
  <si>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</si>
  <si>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</si>
  <si>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</si>
  <si>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</si>
  <si>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</si>
  <si>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</si>
  <si>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</si>
  <si>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</si>
  <si>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</si>
  <si>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</si>
  <si>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</si>
  <si>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</si>
  <si>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</si>
  <si>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</si>
  <si>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</si>
  <si>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</si>
  <si>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</si>
  <si>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</si>
  <si>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</si>
  <si>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</si>
  <si>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</si>
  <si>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</si>
  <si>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</si>
  <si>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</si>
  <si>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</si>
  <si>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</si>
  <si>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</si>
  <si>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</si>
  <si>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</si>
  <si>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</si>
  <si>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</si>
  <si>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</si>
  <si>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</si>
  <si>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</si>
  <si>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</si>
  <si>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</si>
  <si>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</si>
  <si>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</si>
  <si>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</si>
  <si>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</si>
  <si>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</si>
  <si>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</si>
  <si>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</si>
  <si>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</si>
  <si>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</si>
  <si>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</si>
  <si>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</si>
  <si>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</si>
  <si>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</si>
  <si>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</si>
  <si>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</si>
  <si>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</si>
  <si>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</si>
  <si>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</si>
  <si>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</si>
  <si>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</si>
  <si>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</si>
  <si>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</si>
  <si>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</si>
  <si>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</si>
  <si>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</si>
  <si>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</si>
  <si>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</si>
  <si>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</si>
  <si>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</si>
  <si>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</si>
  <si>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</si>
  <si>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</si>
  <si>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</si>
  <si>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</si>
  <si>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</si>
  <si>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</si>
  <si>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</si>
  <si>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</si>
  <si>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</si>
  <si>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</si>
  <si>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</si>
  <si>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</si>
  <si>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</si>
  <si>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</si>
  <si>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</si>
  <si>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</si>
  <si>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</si>
  <si>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</si>
  <si>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</si>
  <si>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</si>
  <si>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</si>
  <si>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</si>
  <si>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</si>
  <si>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</si>
  <si>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</si>
  <si>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</si>
  <si>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</si>
  <si>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</si>
  <si>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</si>
  <si>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</si>
  <si>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</si>
  <si>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</si>
  <si>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</si>
  <si>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</si>
  <si>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</si>
  <si>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</si>
  <si>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</si>
  <si>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</si>
  <si>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</si>
  <si>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</si>
  <si>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</si>
  <si>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</si>
  <si>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</si>
  <si>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</si>
  <si>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</si>
  <si>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</si>
  <si>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</si>
  <si>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</si>
  <si>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</si>
  <si>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</si>
  <si>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</si>
  <si>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</si>
  <si>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</si>
  <si>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</si>
  <si>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</si>
  <si>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</si>
  <si>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</si>
  <si>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</si>
  <si>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</si>
  <si>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</si>
  <si>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</si>
  <si>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</si>
  <si>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</si>
  <si>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</si>
  <si>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</si>
  <si>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</si>
  <si>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</si>
  <si>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</si>
  <si>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</si>
  <si>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</si>
  <si>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</si>
  <si>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</si>
  <si>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</si>
  <si>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</si>
  <si>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</si>
  <si>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</si>
  <si>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</si>
  <si>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</si>
  <si>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</si>
  <si>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</si>
  <si>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</si>
  <si>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</si>
  <si>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</si>
  <si>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</si>
  <si>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</si>
  <si>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</si>
  <si>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</si>
  <si>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</si>
  <si>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</si>
  <si>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</si>
  <si>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</si>
  <si>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</si>
  <si>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</si>
  <si>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</si>
  <si>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</si>
  <si>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</si>
  <si>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</si>
  <si>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</si>
  <si>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</si>
  <si>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</si>
  <si>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</si>
  <si>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</si>
  <si>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</si>
  <si>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</si>
  <si>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</si>
  <si>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</si>
  <si>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</si>
  <si>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</si>
  <si>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</si>
  <si>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</si>
  <si>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</si>
  <si>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</si>
  <si>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</si>
  <si>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</si>
  <si>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</si>
  <si>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</si>
  <si>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</si>
  <si>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</si>
  <si>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</si>
  <si>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</si>
  <si>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</si>
  <si>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</si>
  <si>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</si>
  <si>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</si>
  <si>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</si>
  <si>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</si>
  <si>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</si>
  <si>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</si>
  <si>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</si>
  <si>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</si>
  <si>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</si>
  <si>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</si>
  <si>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</si>
  <si>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</si>
  <si>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</si>
  <si>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</si>
  <si>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</si>
  <si>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</si>
  <si>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</si>
  <si>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</si>
  <si>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</si>
  <si>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</si>
  <si>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</si>
  <si>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</si>
  <si>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</si>
  <si>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</si>
  <si>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</si>
  <si>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</si>
  <si>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</si>
  <si>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</si>
  <si>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</si>
  <si>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</si>
  <si>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</si>
  <si>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</si>
  <si>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</si>
  <si>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</si>
  <si>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</si>
  <si>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</si>
  <si>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</si>
  <si>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</si>
  <si>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</si>
  <si>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</si>
  <si>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</si>
  <si>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</si>
  <si>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</si>
  <si>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</si>
  <si>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</si>
  <si>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</si>
  <si>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</si>
  <si>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</si>
  <si>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</si>
  <si>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</si>
  <si>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</si>
  <si>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</si>
  <si>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</si>
  <si>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</si>
  <si>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</si>
  <si>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</si>
  <si>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</si>
  <si>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</si>
  <si>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</si>
  <si>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</si>
  <si>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</si>
  <si>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</si>
  <si>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</si>
  <si>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</si>
  <si>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</si>
  <si>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</si>
  <si>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</si>
  <si>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</si>
  <si>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</si>
  <si>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</si>
  <si>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</si>
  <si>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</si>
  <si>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</si>
  <si>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</si>
  <si>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</si>
  <si>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</si>
  <si>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</si>
  <si>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</si>
  <si>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</si>
  <si>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</si>
  <si>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</si>
  <si>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</si>
  <si>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</si>
  <si>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</si>
  <si>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</si>
  <si>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</si>
  <si>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</si>
  <si>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</si>
  <si>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</si>
  <si>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</si>
  <si>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</si>
  <si>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</si>
  <si>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</si>
  <si>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</si>
  <si>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</si>
  <si>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</si>
  <si>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</si>
  <si>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</si>
  <si>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</si>
  <si>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</si>
  <si>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</si>
  <si>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</si>
  <si>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</si>
  <si>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</si>
  <si>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</si>
  <si>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</si>
  <si>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</si>
  <si>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</si>
  <si>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</si>
  <si>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</si>
  <si>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</si>
  <si>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</si>
  <si>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</si>
  <si>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</si>
  <si>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</si>
  <si>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</si>
  <si>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</si>
  <si>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</si>
  <si>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</si>
  <si>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</si>
  <si>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</si>
  <si>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</si>
  <si>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</si>
  <si>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</si>
  <si>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</si>
  <si>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</si>
  <si>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</si>
  <si>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</si>
  <si>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</si>
  <si>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</si>
  <si>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</si>
  <si>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</si>
  <si>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</si>
  <si>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</si>
  <si>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</si>
  <si>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</si>
  <si>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</si>
  <si>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</si>
  <si>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</si>
  <si>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</si>
  <si>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</si>
  <si>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</si>
  <si>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</si>
  <si>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</si>
  <si>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</si>
  <si>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</si>
  <si>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</si>
  <si>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</si>
  <si>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</si>
  <si>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</si>
  <si>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</si>
  <si>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</si>
  <si>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</si>
  <si>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</si>
  <si>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</si>
  <si>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</si>
  <si>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</si>
  <si>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</si>
  <si>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</si>
  <si>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</si>
  <si>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</si>
  <si>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</si>
  <si>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</si>
  <si>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</si>
  <si>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</si>
  <si>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</si>
  <si>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</si>
  <si>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</si>
  <si>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</si>
  <si>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</si>
  <si>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</si>
  <si>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</si>
  <si>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</si>
  <si>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</si>
  <si>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</si>
  <si>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</si>
  <si>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</si>
  <si>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</si>
  <si>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</si>
  <si>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</si>
  <si>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</si>
  <si>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</si>
  <si>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</si>
  <si>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</si>
  <si>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</si>
  <si>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</si>
  <si>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</si>
  <si>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</si>
  <si>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</si>
  <si>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</si>
  <si>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</si>
  <si>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</si>
  <si>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</si>
  <si>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</si>
  <si>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</si>
  <si>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</si>
  <si>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</si>
  <si>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</si>
  <si>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</si>
  <si>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</si>
  <si>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</si>
  <si>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</si>
  <si>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</si>
  <si>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</si>
  <si>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</si>
  <si>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</si>
  <si>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</si>
  <si>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</si>
  <si>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</si>
  <si>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</si>
  <si>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</si>
  <si>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</si>
  <si>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</si>
  <si>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</si>
  <si>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</si>
  <si>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</si>
  <si>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</si>
  <si>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</si>
  <si>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</si>
  <si>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</si>
  <si>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</si>
  <si>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</si>
  <si>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</si>
  <si>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</si>
  <si>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</si>
  <si>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</si>
  <si>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</si>
  <si>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</si>
  <si>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</si>
  <si>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</si>
  <si>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</si>
  <si>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</si>
  <si>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</si>
  <si>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</si>
  <si>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</si>
  <si>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</si>
  <si>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</si>
  <si>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</si>
  <si>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</si>
  <si>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</si>
  <si>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</si>
  <si>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</si>
  <si>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</si>
  <si>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</si>
  <si>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</si>
  <si>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</si>
  <si>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</si>
  <si>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</si>
  <si>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</si>
  <si>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</si>
  <si>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</si>
  <si>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</si>
  <si>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</si>
  <si>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</si>
  <si>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</si>
  <si>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</si>
  <si>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</si>
  <si>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</si>
  <si>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</si>
  <si>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</si>
  <si>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</si>
  <si>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</si>
  <si>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</si>
  <si>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</si>
  <si>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</si>
  <si>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</si>
  <si>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</si>
  <si>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</si>
  <si>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</si>
  <si>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</si>
  <si>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</si>
  <si>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</si>
  <si>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</si>
  <si>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</si>
  <si>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</si>
  <si>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</si>
  <si>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</si>
  <si>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</si>
  <si>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</si>
  <si>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</si>
  <si>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</si>
  <si>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</si>
  <si>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</si>
  <si>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</si>
  <si>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</si>
  <si>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</si>
  <si>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</si>
  <si>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</si>
  <si>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</si>
  <si>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</si>
  <si>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</si>
  <si>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</si>
  <si>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</si>
  <si>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</si>
  <si>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</si>
  <si>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</si>
  <si>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</si>
  <si>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</si>
  <si>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</si>
  <si>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</si>
  <si>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</si>
  <si>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</si>
  <si>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</si>
  <si>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</si>
  <si>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</si>
  <si>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</si>
  <si>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</si>
  <si>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</si>
  <si>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</si>
  <si>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</si>
  <si>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</si>
  <si>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</si>
  <si>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</si>
  <si>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</si>
  <si>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</si>
  <si>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</si>
  <si>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</si>
  <si>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</si>
  <si>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</si>
  <si>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</si>
  <si>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</si>
  <si>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</si>
  <si>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</si>
  <si>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</si>
  <si>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</si>
  <si>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</si>
  <si>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</si>
  <si>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</si>
  <si>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</si>
  <si>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</si>
  <si>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</si>
  <si>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</si>
  <si>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</si>
  <si>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</si>
  <si>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</si>
  <si>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</si>
  <si>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</si>
  <si>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</si>
  <si>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</si>
  <si>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</si>
  <si>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</si>
  <si>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</si>
  <si>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</si>
  <si>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</si>
  <si>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</si>
  <si>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</si>
  <si>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</si>
  <si>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</si>
  <si>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</si>
  <si>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</si>
  <si>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</si>
  <si>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</si>
  <si>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</si>
  <si>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</si>
  <si>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</si>
  <si>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</si>
  <si>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</si>
  <si>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</si>
  <si>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</si>
  <si>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</si>
  <si>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</si>
  <si>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</si>
  <si>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</si>
  <si>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</si>
  <si>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</si>
  <si>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</si>
  <si>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</si>
  <si>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</si>
  <si>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</si>
  <si>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</si>
  <si>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</si>
  <si>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</si>
  <si>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</si>
  <si>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</si>
  <si>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</si>
  <si>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</si>
  <si>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</si>
  <si>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</si>
  <si>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</si>
  <si>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</si>
  <si>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</si>
  <si>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</si>
  <si>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</si>
  <si>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</si>
  <si>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</si>
  <si>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</si>
  <si>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</si>
  <si>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</si>
  <si>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</si>
  <si>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</si>
  <si>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</si>
  <si>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</si>
  <si>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</si>
  <si>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</si>
  <si>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</si>
  <si>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</si>
  <si>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</si>
  <si>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</si>
  <si>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</si>
  <si>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</si>
  <si>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</si>
  <si>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</si>
  <si>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</si>
  <si>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</si>
  <si>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</si>
  <si>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</si>
  <si>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</si>
  <si>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</si>
  <si>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</si>
  <si>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</si>
  <si>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</si>
  <si>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</si>
  <si>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</si>
  <si>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</si>
  <si>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</si>
  <si>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</si>
  <si>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</si>
  <si>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</si>
  <si>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</si>
  <si>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</si>
  <si>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</si>
  <si>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</si>
  <si>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</si>
  <si>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</si>
  <si>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</si>
  <si>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</si>
  <si>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</si>
  <si>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</si>
  <si>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</si>
  <si>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</si>
  <si>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</si>
  <si>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</si>
  <si>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</si>
  <si>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</si>
  <si>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</si>
  <si>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</si>
  <si>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</si>
  <si>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</si>
  <si>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</si>
  <si>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</si>
  <si>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</si>
  <si>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</si>
  <si>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</si>
  <si>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</si>
  <si>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</si>
  <si>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</si>
  <si>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</si>
  <si>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</si>
  <si>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</si>
  <si>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</si>
  <si>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</si>
  <si>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</si>
  <si>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</si>
  <si>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</si>
  <si>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</si>
  <si>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</si>
  <si>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</si>
  <si>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</si>
  <si>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</si>
  <si>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</si>
  <si>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</si>
  <si>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</si>
  <si>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</si>
  <si>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</si>
  <si>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</si>
  <si>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</si>
  <si>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</si>
  <si>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</si>
  <si>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</si>
  <si>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</si>
  <si>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</si>
  <si>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</si>
  <si>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</si>
  <si>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</si>
  <si>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</si>
  <si>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</si>
  <si>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</si>
  <si>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</si>
  <si>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</si>
  <si>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</si>
  <si>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</si>
  <si>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</si>
  <si>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</si>
  <si>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</si>
  <si>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</si>
  <si>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</si>
  <si>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</si>
  <si>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</si>
  <si>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</si>
  <si>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</si>
  <si>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</si>
  <si>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</si>
  <si>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</si>
  <si>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</si>
  <si>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</si>
  <si>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</si>
  <si>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</si>
  <si>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</si>
  <si>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</si>
  <si>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</si>
  <si>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</si>
  <si>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</si>
  <si>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</si>
  <si>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</si>
  <si>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</si>
  <si>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</si>
  <si>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</si>
  <si>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</si>
  <si>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</si>
  <si>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</si>
  <si>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</si>
  <si>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</si>
  <si>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</si>
  <si>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</si>
  <si>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</si>
  <si>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</si>
  <si>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</si>
  <si>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</si>
  <si>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</si>
  <si>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</si>
  <si>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</si>
  <si>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</si>
  <si>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</si>
  <si>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</si>
  <si>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</si>
  <si>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</si>
  <si>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</si>
  <si>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</si>
  <si>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</si>
  <si>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</si>
  <si>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</si>
  <si>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</si>
  <si>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</si>
  <si>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</si>
  <si>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</si>
  <si>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</si>
  <si>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</si>
  <si>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</si>
  <si>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</si>
  <si>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</si>
  <si>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</si>
  <si>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</si>
  <si>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</si>
  <si>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</si>
  <si>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</si>
  <si>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</si>
  <si>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</si>
  <si>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</si>
  <si>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</si>
  <si>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</si>
  <si>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</si>
  <si>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</si>
  <si>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</si>
  <si>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</si>
  <si>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</si>
  <si>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</si>
  <si>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</si>
  <si>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</si>
  <si>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</si>
  <si>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</si>
  <si>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</si>
  <si>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</si>
  <si>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</si>
  <si>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</si>
  <si>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</si>
  <si>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</si>
  <si>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</si>
  <si>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</si>
  <si>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</si>
  <si>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</si>
  <si>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</si>
  <si>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</si>
  <si>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</si>
  <si>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</si>
  <si>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</si>
  <si>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</si>
  <si>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</si>
  <si>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</si>
  <si>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</si>
  <si>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</si>
  <si>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</si>
  <si>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</si>
  <si>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</si>
  <si>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</si>
  <si>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</si>
  <si>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</si>
  <si>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</si>
  <si>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</si>
  <si>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</si>
  <si>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</si>
  <si>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</si>
  <si>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</si>
  <si>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</si>
  <si>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</si>
  <si>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</si>
  <si>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</si>
  <si>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</si>
  <si>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</si>
  <si>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</si>
  <si>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</si>
  <si>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</si>
  <si>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</si>
  <si>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</si>
  <si>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</si>
  <si>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</si>
  <si>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</si>
  <si>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</si>
  <si>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</si>
  <si>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</si>
  <si>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</si>
  <si>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</si>
  <si>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</si>
  <si>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</si>
  <si>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</si>
  <si>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</si>
  <si>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</si>
  <si>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</si>
  <si>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</si>
  <si>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</si>
  <si>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</si>
  <si>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</si>
  <si>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</si>
  <si>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</si>
  <si>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</si>
  <si>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</si>
  <si>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</si>
  <si>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</si>
  <si>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</si>
  <si>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</si>
  <si>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</si>
  <si>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</si>
  <si>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</si>
  <si>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</si>
  <si>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</si>
  <si>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</si>
  <si>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</si>
  <si>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</si>
  <si>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</si>
  <si>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</si>
  <si>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</si>
  <si>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</si>
  <si>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</si>
  <si>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</si>
  <si>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</si>
  <si>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</si>
  <si>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</si>
  <si>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</si>
  <si>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</si>
  <si>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</si>
  <si>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</si>
  <si>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</si>
  <si>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</si>
  <si>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</si>
  <si>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</si>
  <si>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</si>
  <si>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</si>
  <si>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</si>
  <si>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</si>
  <si>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</si>
  <si>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</si>
  <si>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</si>
  <si>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</si>
  <si>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</si>
  <si>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</si>
  <si>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</si>
  <si>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</si>
  <si>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</si>
  <si>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</si>
  <si>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</si>
  <si>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</si>
  <si>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</si>
  <si>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</si>
  <si>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</si>
  <si>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</si>
  <si>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</si>
  <si>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</si>
  <si>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</si>
  <si>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</si>
  <si>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</si>
  <si>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</si>
  <si>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</si>
  <si>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</si>
  <si>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</si>
  <si>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</si>
  <si>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</si>
  <si>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</si>
  <si>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</si>
  <si>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</si>
  <si>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</si>
  <si>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</si>
  <si>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</si>
  <si>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</si>
  <si>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</si>
  <si>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</si>
  <si>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</si>
  <si>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</si>
  <si>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</si>
  <si>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</si>
  <si>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</si>
  <si>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</si>
  <si>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</si>
  <si>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</si>
  <si>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</si>
  <si>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</si>
  <si>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</si>
  <si>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</si>
  <si>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</si>
  <si>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</si>
  <si>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</si>
  <si>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</si>
  <si>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</si>
  <si>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</si>
  <si>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</si>
  <si>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</si>
  <si>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</si>
  <si>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</si>
  <si>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</si>
  <si>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</si>
  <si>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</si>
  <si>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</si>
  <si>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</si>
  <si>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</si>
  <si>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</si>
  <si>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</si>
  <si>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</si>
  <si>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</si>
  <si>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</si>
  <si>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</si>
  <si>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</si>
  <si>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</si>
  <si>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</si>
  <si>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</si>
  <si>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</si>
  <si>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</si>
  <si>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</si>
  <si>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</si>
  <si>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</si>
  <si>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</si>
  <si>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</si>
  <si>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</si>
  <si>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</si>
  <si>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</si>
  <si>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</si>
  <si>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</si>
  <si>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</si>
  <si>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</si>
  <si>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</si>
  <si>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</si>
  <si>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</si>
  <si>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</si>
  <si>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</si>
  <si>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</si>
  <si>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</si>
  <si>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</si>
  <si>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</si>
  <si>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</si>
  <si>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</si>
  <si>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</si>
  <si>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</si>
  <si>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</si>
  <si>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</si>
  <si>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</si>
  <si>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</si>
  <si>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</si>
  <si>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</si>
  <si>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</si>
  <si>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</si>
  <si>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</si>
  <si>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</si>
  <si>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</si>
  <si>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</si>
  <si>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</si>
  <si>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</si>
  <si>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</si>
  <si>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</si>
  <si>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</si>
  <si>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</si>
  <si>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</si>
  <si>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</si>
  <si>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</si>
  <si>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</si>
  <si>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</si>
  <si>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</si>
  <si>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</si>
  <si>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</si>
  <si>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</si>
  <si>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</si>
  <si>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</si>
  <si>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</si>
  <si>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</si>
  <si>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</si>
  <si>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</si>
  <si>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</si>
  <si>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</si>
  <si>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</si>
  <si>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</si>
  <si>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</si>
  <si>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</si>
  <si>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</si>
  <si>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</si>
  <si>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</si>
  <si>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</si>
  <si>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</si>
  <si>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</si>
  <si>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</si>
  <si>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</si>
  <si>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</si>
  <si>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</si>
  <si>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</si>
  <si>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</si>
  <si>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</si>
  <si>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</si>
  <si>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</si>
  <si>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</si>
  <si>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</si>
  <si>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</si>
  <si>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</si>
  <si>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</si>
  <si>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</si>
  <si>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</si>
  <si>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</si>
  <si>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</si>
  <si>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</si>
  <si>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</si>
  <si>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</si>
  <si>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</si>
  <si>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</si>
  <si>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</si>
  <si>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</si>
  <si>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</si>
  <si>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</si>
  <si>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</si>
  <si>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</si>
  <si>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</si>
  <si>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</si>
  <si>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</si>
  <si>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</si>
  <si>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</si>
  <si>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</si>
  <si>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</si>
  <si>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</si>
  <si>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</si>
  <si>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</si>
  <si>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</si>
  <si>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</si>
  <si>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</si>
  <si>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</si>
  <si>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</si>
  <si>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</si>
  <si>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</si>
  <si>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</si>
  <si>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</si>
  <si>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</si>
  <si>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</si>
  <si>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</si>
  <si>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</si>
  <si>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</si>
  <si>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</si>
  <si>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</si>
  <si>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</si>
  <si>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</si>
  <si>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</si>
  <si>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</si>
  <si>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</si>
  <si>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</si>
  <si>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</si>
  <si>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</si>
  <si>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</si>
  <si>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</si>
  <si>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</si>
  <si>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</si>
  <si>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</si>
  <si>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</si>
  <si>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</si>
  <si>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</si>
  <si>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</si>
  <si>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</si>
  <si>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</si>
  <si>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</si>
  <si>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</si>
  <si>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</si>
  <si>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</si>
  <si>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</si>
  <si>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</si>
  <si>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</si>
  <si>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</si>
  <si>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</si>
  <si>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</si>
  <si>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</si>
  <si>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</si>
  <si>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</si>
  <si>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</si>
  <si>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</si>
  <si>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</si>
  <si>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</si>
  <si>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</si>
  <si>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</si>
  <si>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</si>
  <si>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</si>
  <si>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</si>
  <si>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</si>
  <si>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</si>
  <si>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</si>
  <si>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</si>
  <si>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</si>
  <si>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</si>
  <si>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</si>
  <si>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</si>
  <si>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</si>
  <si>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</si>
  <si>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</si>
  <si>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</si>
  <si>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</si>
  <si>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</si>
  <si>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</si>
  <si>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</si>
  <si>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</si>
  <si>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</si>
  <si>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</si>
  <si>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</si>
  <si>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</si>
  <si>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</si>
  <si>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</si>
  <si>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</si>
  <si>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</si>
  <si>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</si>
  <si>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</si>
  <si>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</si>
  <si>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</si>
  <si>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</si>
  <si>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</si>
  <si>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</si>
  <si>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</si>
  <si>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</si>
  <si>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</si>
  <si>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</si>
  <si>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</si>
  <si>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</si>
  <si>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</si>
  <si>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</si>
  <si>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</si>
  <si>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</si>
  <si>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</si>
  <si>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</si>
  <si>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</si>
  <si>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</si>
  <si>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</si>
  <si>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</si>
  <si>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</si>
  <si>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</si>
  <si>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</si>
  <si>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</si>
  <si>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</si>
  <si>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</si>
  <si>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</si>
  <si>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</si>
  <si>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</si>
  <si>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</si>
  <si>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</si>
  <si>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</si>
  <si>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</si>
  <si>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</si>
  <si>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</si>
  <si>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</si>
  <si>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</si>
  <si>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</si>
  <si>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</si>
  <si>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</si>
  <si>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</si>
  <si>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</si>
  <si>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</si>
  <si>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</si>
  <si>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</si>
  <si>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</si>
  <si>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</si>
  <si>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</si>
  <si>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</si>
  <si>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</si>
  <si>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</si>
  <si>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</si>
  <si>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</si>
  <si>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</si>
  <si>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</si>
  <si>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</si>
  <si>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</si>
  <si>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</si>
  <si>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</si>
  <si>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</si>
  <si>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</si>
  <si>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</si>
  <si>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</si>
  <si>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</si>
  <si>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</si>
  <si>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</si>
  <si>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</si>
  <si>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</si>
  <si>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</si>
  <si>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</si>
  <si>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</si>
  <si>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</si>
  <si>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</si>
  <si>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</si>
  <si>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</si>
  <si>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</si>
  <si>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</si>
  <si>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</si>
  <si>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</si>
  <si>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</si>
  <si>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</si>
  <si>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</si>
  <si>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</si>
  <si>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</si>
  <si>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</si>
  <si>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</si>
  <si>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</si>
  <si>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</si>
  <si>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</si>
  <si>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</si>
  <si>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</si>
  <si>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</si>
  <si>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</si>
  <si>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</si>
  <si>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</si>
  <si>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</si>
  <si>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</si>
  <si>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</si>
  <si>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</si>
  <si>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</si>
  <si>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</si>
  <si>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</si>
  <si>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</si>
  <si>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</si>
  <si>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</si>
  <si>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</si>
  <si>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</si>
  <si>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</si>
  <si>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</si>
  <si>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</si>
  <si>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</si>
  <si>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</si>
  <si>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</si>
  <si>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</si>
  <si>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</si>
  <si>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</si>
  <si>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</si>
  <si>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</si>
  <si>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</si>
  <si>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</si>
  <si>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</si>
  <si>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</si>
  <si>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</si>
  <si>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</si>
  <si>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</si>
  <si>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</si>
  <si>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</si>
  <si>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</si>
  <si>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</si>
  <si>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</si>
  <si>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</si>
  <si>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</si>
  <si>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</si>
  <si>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</si>
  <si>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</si>
  <si>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</si>
  <si>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</si>
  <si>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</si>
  <si>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</si>
  <si>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</si>
  <si>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</si>
  <si>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</si>
  <si>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</si>
  <si>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</si>
  <si>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</si>
  <si>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</si>
  <si>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</si>
  <si>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</si>
  <si>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</si>
  <si>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</si>
  <si>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</si>
  <si>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</si>
  <si>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</si>
  <si>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</si>
  <si>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</si>
  <si>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</si>
  <si>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</si>
  <si>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</si>
  <si>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</si>
  <si>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</si>
  <si>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</si>
  <si>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</si>
  <si>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</si>
  <si>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</si>
  <si>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</si>
  <si>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</si>
  <si>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</si>
  <si>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</si>
  <si>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</si>
  <si>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</si>
  <si>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</si>
  <si>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</si>
  <si>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</si>
  <si>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</si>
  <si>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</si>
  <si>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</si>
  <si>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</si>
  <si>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</si>
  <si>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</si>
  <si>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</si>
  <si>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</si>
  <si>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</si>
  <si>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</si>
  <si>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</si>
  <si>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</si>
  <si>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</si>
  <si>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</si>
  <si>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</si>
  <si>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</si>
  <si>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</si>
  <si>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</si>
  <si>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</si>
  <si>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</si>
  <si>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</si>
  <si>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</si>
  <si>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</si>
  <si>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</si>
  <si>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</si>
  <si>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</si>
  <si>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</si>
  <si>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</si>
  <si>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</si>
  <si>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</si>
  <si>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</si>
  <si>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</si>
  <si>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</si>
  <si>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</si>
  <si>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</si>
  <si>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</si>
  <si>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</si>
  <si>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</si>
  <si>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</si>
  <si>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</si>
  <si>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</si>
  <si>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</si>
  <si>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</si>
  <si>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</si>
  <si>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</si>
  <si>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</si>
  <si>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</si>
  <si>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</si>
  <si>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</si>
  <si>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</si>
  <si>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</si>
  <si>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</si>
  <si>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</si>
  <si>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</si>
  <si>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</si>
  <si>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</si>
  <si>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</si>
  <si>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</si>
  <si>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</si>
  <si>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</si>
  <si>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</si>
  <si>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</si>
  <si>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</si>
  <si>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</si>
  <si>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</si>
  <si>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</si>
  <si>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</si>
  <si>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</si>
  <si>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</si>
  <si>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</si>
  <si>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</si>
  <si>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</si>
  <si>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</si>
  <si>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</si>
  <si>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</si>
  <si>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</si>
  <si>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</si>
  <si>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</si>
  <si>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</si>
  <si>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</si>
  <si>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</si>
  <si>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</si>
  <si>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</si>
  <si>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</si>
  <si>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</si>
  <si>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</si>
  <si>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</si>
  <si>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</si>
  <si>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</si>
  <si>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</si>
  <si>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</si>
  <si>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</si>
  <si>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</si>
  <si>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</si>
  <si>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</si>
  <si>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</si>
  <si>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</si>
  <si>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</si>
  <si>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</si>
  <si>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</si>
  <si>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</si>
  <si>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</si>
  <si>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</si>
  <si>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</si>
  <si>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</si>
  <si>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</si>
  <si>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</si>
  <si>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</si>
  <si>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</si>
  <si>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</si>
  <si>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</si>
  <si>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</si>
  <si>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</si>
  <si>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</si>
  <si>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</si>
  <si>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</si>
  <si>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</si>
  <si>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</si>
  <si>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</si>
  <si>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</si>
  <si>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</si>
  <si>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</si>
  <si>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</si>
  <si>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</si>
  <si>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</si>
  <si>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</si>
  <si>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</si>
  <si>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</si>
  <si>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</si>
  <si>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</si>
  <si>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</si>
  <si>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</si>
  <si>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</si>
  <si>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</si>
  <si>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</si>
  <si>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</si>
  <si>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</si>
  <si>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</si>
  <si>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</si>
  <si>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</si>
  <si>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</si>
  <si>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</si>
  <si>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</si>
  <si>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</si>
  <si>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</si>
  <si>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</si>
  <si>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</si>
  <si>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</si>
  <si>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</si>
  <si>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</si>
  <si>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</si>
  <si>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</si>
  <si>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</si>
  <si>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</si>
  <si>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</si>
  <si>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</si>
  <si>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</si>
  <si>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</si>
  <si>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</si>
  <si>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</si>
  <si>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</si>
  <si>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</si>
  <si>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</si>
  <si>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</si>
  <si>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</si>
  <si>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</si>
  <si>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</si>
  <si>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</si>
  <si>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</si>
  <si>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</si>
  <si>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</si>
  <si>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</si>
  <si>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</si>
  <si>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</si>
  <si>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</si>
  <si>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</si>
  <si>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</si>
  <si>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</si>
  <si>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</si>
  <si>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</si>
  <si>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</si>
  <si>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</si>
  <si>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</si>
  <si>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</si>
  <si>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</si>
  <si>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</si>
  <si>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</si>
  <si>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</si>
  <si>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</si>
  <si>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</si>
  <si>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</si>
  <si>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</si>
  <si>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</si>
  <si>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</si>
  <si>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</si>
  <si>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</si>
  <si>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</si>
  <si>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</si>
  <si>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</si>
  <si>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</si>
  <si>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</si>
  <si>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</si>
  <si>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</si>
  <si>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</si>
  <si>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</si>
  <si>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</si>
  <si>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</si>
  <si>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</si>
  <si>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</si>
  <si>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</si>
  <si>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</si>
  <si>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</si>
  <si>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</si>
  <si>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</si>
  <si>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</si>
  <si>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</si>
  <si>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</si>
  <si>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</si>
  <si>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</si>
  <si>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</si>
  <si>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</si>
  <si>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</si>
  <si>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</si>
  <si>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</si>
  <si>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</si>
  <si>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</si>
  <si>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</si>
  <si>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</si>
  <si>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</si>
  <si>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</si>
  <si>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</si>
  <si>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</si>
  <si>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</si>
  <si>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</si>
  <si>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</si>
  <si>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</si>
  <si>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</si>
  <si>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</si>
  <si>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</si>
  <si>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</si>
  <si>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</si>
  <si>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</si>
  <si>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</si>
  <si>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</si>
  <si>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</si>
  <si>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</si>
  <si>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</si>
  <si>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</si>
  <si>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</si>
  <si>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</si>
  <si>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</si>
  <si>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</si>
  <si>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</si>
  <si>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</si>
  <si>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</si>
  <si>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</si>
  <si>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</si>
  <si>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</si>
  <si>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</si>
  <si>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</si>
  <si>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</si>
  <si>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</si>
  <si>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</si>
  <si>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</si>
  <si>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</si>
  <si>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</si>
  <si>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</si>
  <si>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</si>
  <si>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</si>
  <si>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</si>
  <si>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</si>
  <si>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</si>
  <si>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</si>
  <si>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</si>
  <si>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</si>
  <si>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</si>
  <si>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</si>
  <si>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</si>
  <si>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</si>
  <si>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</si>
  <si>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</si>
  <si>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</si>
  <si>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</si>
  <si>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</si>
  <si>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</si>
  <si>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</si>
  <si>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</si>
  <si>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</si>
  <si>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</si>
  <si>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</si>
  <si>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</si>
  <si>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</si>
  <si>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</si>
  <si>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</si>
  <si>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</si>
  <si>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</si>
  <si>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</si>
  <si>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</si>
  <si>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</si>
  <si>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</si>
  <si>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</si>
  <si>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</si>
  <si>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</si>
  <si>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</si>
  <si>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</si>
  <si>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</si>
  <si>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</si>
  <si>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</si>
  <si>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</si>
  <si>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</si>
  <si>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</si>
  <si>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</si>
  <si>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</si>
  <si>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</si>
  <si>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</si>
  <si>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</si>
  <si>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</si>
  <si>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</si>
  <si>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</si>
  <si>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</si>
  <si>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</si>
  <si>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</si>
  <si>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</si>
  <si>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</si>
  <si>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</si>
  <si>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</si>
  <si>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</si>
  <si>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</si>
  <si>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</si>
  <si>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</si>
  <si>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</si>
  <si>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</si>
  <si>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</si>
  <si>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</si>
  <si>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</si>
  <si>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</si>
  <si>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</si>
  <si>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</si>
  <si>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</si>
  <si>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</si>
  <si>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</si>
  <si>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</si>
  <si>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</si>
  <si>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</si>
  <si>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</si>
  <si>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</si>
  <si>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</si>
  <si>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</si>
  <si>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</si>
  <si>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</si>
  <si>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</si>
  <si>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</si>
  <si>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</si>
  <si>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</si>
  <si>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</si>
  <si>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</si>
  <si>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</si>
  <si>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</si>
  <si>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</si>
  <si>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</si>
  <si>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</si>
  <si>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</si>
  <si>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</si>
  <si>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</si>
  <si>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</si>
  <si>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</si>
  <si>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</si>
  <si>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</si>
  <si>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</si>
  <si>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</si>
  <si>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</si>
  <si>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</si>
  <si>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</si>
  <si>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</si>
  <si>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</si>
  <si>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</si>
  <si>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</si>
  <si>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</si>
  <si>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</si>
  <si>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</si>
  <si>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</si>
  <si>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</si>
  <si>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</si>
  <si>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</si>
  <si>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</si>
  <si>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</si>
  <si>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</si>
  <si>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</si>
  <si>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</si>
  <si>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</si>
  <si>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</si>
  <si>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</si>
  <si>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</si>
  <si>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</si>
  <si>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</si>
  <si>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</si>
  <si>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</si>
  <si>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</si>
  <si>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</si>
  <si>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</si>
  <si>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</si>
  <si>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</si>
  <si>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</si>
  <si>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</si>
  <si>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</si>
  <si>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</si>
  <si>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</si>
  <si>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</si>
  <si>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</si>
  <si>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</si>
  <si>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</si>
  <si>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</si>
  <si>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</si>
  <si>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</si>
  <si>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</si>
  <si>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</si>
  <si>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</si>
  <si>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</si>
  <si>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</si>
  <si>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</si>
  <si>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</si>
  <si>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</si>
  <si>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</si>
  <si>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</si>
  <si>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</si>
  <si>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</si>
  <si>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</si>
  <si>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</si>
  <si>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</si>
  <si>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</si>
  <si>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</si>
  <si>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</si>
  <si>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</si>
  <si>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</si>
  <si>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</si>
  <si>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</si>
  <si>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</si>
  <si>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</si>
  <si>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</si>
  <si>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</si>
  <si>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</si>
  <si>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</si>
  <si>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</si>
  <si>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</si>
  <si>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</si>
  <si>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</si>
  <si>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</si>
  <si>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</si>
  <si>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</si>
  <si>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</si>
  <si>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</si>
  <si>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</si>
  <si>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</si>
  <si>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</si>
  <si>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</si>
  <si>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</si>
  <si>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</si>
  <si>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</si>
  <si>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</si>
  <si>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</si>
  <si>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</si>
  <si>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</si>
  <si>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</si>
  <si>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</si>
  <si>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</si>
  <si>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PCM-20251209-00000705</t>
  </si>
  <si>
    <t xml:space="preserve">team on way need 30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</si>
  <si>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</si>
  <si>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</si>
  <si>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</si>
  <si>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</si>
  <si>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</si>
  <si>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</si>
  <si>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</si>
  <si>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</si>
  <si>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</si>
  <si>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</si>
  <si>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</si>
  <si>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</si>
  <si>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90 min</t>
  </si>
  <si>
    <t>PCM-20251209-00000302</t>
  </si>
  <si>
    <t>ETA 35 KM</t>
  </si>
  <si>
    <t>PCM-20251209-00000683</t>
  </si>
  <si>
    <t>ETA 15 MIN</t>
  </si>
  <si>
    <t>TT-20251208-02221</t>
  </si>
  <si>
    <t>Access road issue team cannot access the site due to water flood , Team at site TS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</si>
  <si>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</si>
  <si>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</si>
  <si>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</si>
  <si>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</si>
  <si>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</si>
  <si>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</si>
  <si>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PCM-20251209-00000092</t>
  </si>
  <si>
    <t>was night access issue / USF area team EM team on the way   50 mins</t>
  </si>
  <si>
    <t>PCM-20251209-00000655</t>
  </si>
  <si>
    <t>60  mins</t>
  </si>
  <si>
    <t>EM team on the way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</si>
  <si>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</si>
  <si>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</si>
  <si>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</si>
  <si>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</si>
  <si>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</si>
  <si>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</si>
  <si>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</si>
  <si>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</si>
  <si>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</si>
  <si>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</si>
  <si>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</si>
  <si>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TE issue (Increased BER detected on the optical connection to Radio Module) alarm active , TE team facing access issue as Site MAK0741*Roof Top site and main door is locked, no one available there to secure access ,site located at *Charitable Society in Makkah Al-Mukarramah الجمعية الخيرية بمكة المكرمة..</t>
  </si>
  <si>
    <t>PCM-20251209-00000492</t>
  </si>
  <si>
    <t>All road closed due to digging activity and can't access by car</t>
  </si>
  <si>
    <t>PCM-20251209-00000719</t>
  </si>
  <si>
    <t>EM team on the way 10 mins</t>
  </si>
  <si>
    <t>TT-20251209-00197</t>
  </si>
  <si>
    <t>Team at site TS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</si>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</sst>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0" totalsRowShown="0" headerRowDxfId="96" dataDxfId="95" headerRowBorderDxfId="93" tableBorderDxfId="94" totalsRowBorderDxfId="92">
  <autoFilter ref="A1:L1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1" totalsRowShown="0" headerRowDxfId="62" dataDxfId="61" headerRowBorderDxfId="59" tableBorderDxfId="60">
  <autoFilter ref="A1:L8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5" totalsRowShown="0" headerRowDxfId="46" dataDxfId="45" headerRowBorderDxfId="43" tableBorderDxfId="44" totalsRowBorderDxfId="42">
  <autoFilter ref="A1:L1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5" totalsRowShown="0" headerRowDxfId="13" tableBorderDxfId="12">
  <autoFilter ref="A1:L3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0"/>
  <sheetViews>
    <sheetView workbookViewId="0">
      <selection activeCell="J14" sqref="J1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337.3909325231507</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8900</v>
      </c>
      <c r="E3" s="123" t="s">
        <v>39106</v>
      </c>
      <c r="F3" s="122">
        <v>46000.30972222222</v>
      </c>
      <c r="G3" s="121">
        <f ca="1">IFERROR(NOW()-F3,"-")</f>
        <v>2.9636226856382564E-2</v>
      </c>
      <c r="H3" s="122">
        <v>46000.304930555554</v>
      </c>
      <c r="I3" s="124" t="str">
        <f>IFERROR(VLOOKUP(D3,DB!A:F,6,0),"")</f>
        <v>SCECO</v>
      </c>
      <c r="J3" s="124" t="str">
        <f>IFERROR(VLOOKUP(D3,DB!A:G,7,0),"")</f>
        <v>Dead</v>
      </c>
      <c r="K3" s="120" t="s">
        <v>39109</v>
      </c>
      <c r="L3" s="119" t="str">
        <f>IFERROR(VLOOKUP(D3,DB!A:I,9,0),"")</f>
        <v>Latis</v>
      </c>
    </row>
    <row r="4" spans="1:15" ht="15" customHeight="1">
      <c r="A4" s="125"/>
      <c r="B4" s="124" t="str">
        <f>IFERROR(VLOOKUP(D4,DB!A:K,11,0),"")</f>
        <v/>
      </c>
      <c r="C4" s="124"/>
      <c r="D4" s="56"/>
      <c r="E4" s="123"/>
      <c r="F4" s="122"/>
      <c r="G4" s="121">
        <f ca="1">IFERROR(NOW()-F4,"-")</f>
        <v>46000.339358449077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46000.339358449077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46000.339358449077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46000.339358449077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46000.339358449077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46000.339358449077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46000.339358449077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46000.339358449077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46000.339358449077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46000.339358449077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46000.339358449077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46000.339358449077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46000.339358449077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46000.339358449077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46000.339358449077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46000.339358449077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46000.339358449077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46000.339358449077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46000.339358449077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46000.339358449077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46000.339358449077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46000.339358449077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46000.339358449077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46000.339358449077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46000.339358449077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46000.339358449077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46000.339358449077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46000.339358449077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46000.339358449077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46000.339358449077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46000.339358449077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46000.339358449077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46000.339358449077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46000.339358449077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46000.339358449077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46000.339358449077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46000.339358449077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46000.339358449077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46000.339358449077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46000.339358449077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46000.339358449077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46000.339358449077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46000.339358449077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46000.339358449077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46000.339358449077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46000.339358449077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46000.339358449077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46000.339358449077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46000.339358449077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46000.339358449077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46000.339358449077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46000.339358449077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46000.339358449077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46000.339358449077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46000.339358449077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46000.339358449077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46000.339358449077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46000.339358449077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46000.339358449077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46000.339358449077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46000.339358449077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46000.339358449077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46000.339358449077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46000.339358449077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46000.339358449077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46000.339358449077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46000.339358449077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46000.339358449077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46000.339358449077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46000.339358449077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46000.339358449077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46000.339358449077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46000.339358449077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46000.339358449077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46000.339358449077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46000.339358449077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46000.339358449077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46000.339358449077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46000.339358449077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46000.339358449077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46000.339358449077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46000.339358449077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46000.339358449077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46000.339358449077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46000.339358449077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46000.339358449077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46000.339358449077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46000.339358449077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46000.339358449077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46000.339358449077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46000.339358449077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46000.339358449077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46000.339358449077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46000.339358449077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46000.339358449077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46000.339358449077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46000.339358449077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46000.339358449077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46000.339358449077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46000.339358449077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46000.339358449077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46000.339358449077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46000.339358449077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46000.339358449077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46000.339358449077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46000.339358449077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46000.339358449077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46000.339358449077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46000.339358449077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46000.339358449077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46000.339358449077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46000.339358449077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46000.339358449077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46000.339358449077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46000.339358449077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46000.339358449077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46000.339358449077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46000.339358449077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46000.339358449077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46000.339358449077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46000.339358449077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46000.339358449077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46000.339358449077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46000.339358449077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46000.339358449077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46000.339358449077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46000.339358449077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46000.339358449077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46000.339358449077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46000.339358449077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46000.339358449077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46000.339358449077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46000.339358449077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46000.339358449077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46000.339358449077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46000.339358449077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46000.339358449077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46000.339358449077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46000.339358449077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46000.339358449077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46000.339358449077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46000.339358449077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46000.339358449077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46000.339358449077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46000.339358449077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46000.339358449077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46000.339358449077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46000.339358449077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46000.339358449077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46000.339358449077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46000.339358449077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46000.339358449077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46000.339358449077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46000.339358449077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46000.339358449077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46000.339358449077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46000.339358449077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46000.339358449077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46000.339358449077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46000.339358449077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46000.339358449077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46000.339358449077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46000.339358449077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46000.339358449077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46000.339358449077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46000.339358449077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46000.339358449077</v>
      </c>
      <c r="H170" s="122"/>
      <c r="I170" s="124" t="str">
        <f>IFERROR(VLOOKUP(D170,DB!A:F,6,0),"")</f>
        <v/>
      </c>
      <c r="J170" s="124" t="str">
        <f>IFERROR(VLOOKUP(D170,DB!A:G,7,0),"")</f>
        <v/>
      </c>
      <c r="K170" s="120"/>
      <c r="L170" s="119" t="str">
        <f>IFERROR(VLOOKUP(D170,DB!A:I,9,0),"")</f>
        <v/>
      </c>
    </row>
  </sheetData>
  <customSheetViews>
    <customSheetView guid="{F6042A99-DD27-4453-835D-0834D95730CC}" filter="1" showAutoFilter="1">
      <pageMargins left="0" right="0" top="0" bottom="0" header="0" footer="0"/>
      <autoFilter ref="B1:M1" xr:uid="{C2596FAD-A273-4937-9494-513085665DBE}"/>
    </customSheetView>
  </customSheetViews>
  <dataValidations count="2">
    <dataValidation allowBlank="1" showInputMessage="1" showErrorMessage="1" sqref="E1" xr:uid="{5DBA255D-CDD9-49FB-AD3C-AF70AB4EE696}"/>
    <dataValidation type="list" allowBlank="1" showInputMessage="1" showErrorMessage="1" sqref="E2:E1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5" sqref="K5"/>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175.33952048611536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15.951939467595366</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2.9839765046344837</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2</v>
      </c>
      <c r="D6" s="18" t="s">
        <v>38875</v>
      </c>
      <c r="E6" s="81" t="s">
        <v>39119</v>
      </c>
      <c r="F6" s="97">
        <v>45999.823900462965</v>
      </c>
      <c r="G6" s="98">
        <f ca="1">IFERROR(NOW()-F6,"-")</f>
        <v>0.5154579861118691</v>
      </c>
      <c r="H6" s="153">
        <v>45999.78429398148</v>
      </c>
      <c r="I6" s="18" t="str">
        <f>IFERROR(VLOOKUP(D6,DB!A:F,6,0),"")</f>
        <v>Power cube</v>
      </c>
      <c r="J6" s="18" t="str">
        <f>IFERROR(VLOOKUP(D6,DB!A:G,7,0),"")</f>
        <v>In progress+No BB Design</v>
      </c>
      <c r="K6" s="82" t="s">
        <v>39122</v>
      </c>
      <c r="L6" s="18" t="str">
        <f>IFERROR(VLOOKUP(D6,DB!A:I,9,0),"")</f>
        <v>Latis</v>
      </c>
    </row>
    <row r="7" spans="1:12" ht="31.5" hidden="1" customHeight="1">
      <c r="A7" s="96" t="s">
        <v>39123</v>
      </c>
      <c r="B7" s="18" t="str">
        <f>IFERROR(VLOOKUP(D7,DB!A:K,11,0),"")</f>
        <v>R2</v>
      </c>
      <c r="C7" s="18">
        <v>1</v>
      </c>
      <c r="D7" s="18" t="s">
        <v>25622</v>
      </c>
      <c r="E7" s="81" t="s">
        <v>39106</v>
      </c>
      <c r="F7" s="97">
        <v>46000.122094907405</v>
      </c>
      <c r="G7" s="98">
        <f ca="1">IFERROR(NOW()-F7,"-")</f>
        <v>0.21726354167185491</v>
      </c>
      <c r="H7" s="97">
        <v>46000.116273148145</v>
      </c>
      <c r="I7" s="18" t="str">
        <f>IFERROR(VLOOKUP(D7,DB!A:F,6,0),"")</f>
        <v>SCECO</v>
      </c>
      <c r="J7" s="18" t="str">
        <f>IFERROR(VLOOKUP(D7,DB!A:G,7,0),"")</f>
        <v>Dead</v>
      </c>
      <c r="K7" s="19" t="s">
        <v>39124</v>
      </c>
      <c r="L7" s="18" t="str">
        <f>IFERROR(VLOOKUP(D7,DB!A:I,9,0),"")</f>
        <v>Latis</v>
      </c>
    </row>
    <row r="8" spans="1:12" ht="31.5" customHeight="1">
      <c r="A8" s="96" t="s">
        <v>39125</v>
      </c>
      <c r="B8" s="18" t="str">
        <f>IFERROR(VLOOKUP(D8,DB!A:K,11,0),"")</f>
        <v>R2</v>
      </c>
      <c r="C8" s="18">
        <v>1</v>
      </c>
      <c r="D8" s="18" t="s">
        <v>22354</v>
      </c>
      <c r="E8" s="81" t="s">
        <v>39106</v>
      </c>
      <c r="F8" s="97">
        <v>46000.293969907405</v>
      </c>
      <c r="G8" s="98">
        <f ca="1">IFERROR(NOW()-F8,"-")</f>
        <v>4.538854167185491E-2</v>
      </c>
      <c r="H8" s="97">
        <v>46000.288819444446</v>
      </c>
      <c r="I8" s="18" t="str">
        <f>IFERROR(VLOOKUP(D8,DB!A:F,6,0),"")</f>
        <v>SCECO</v>
      </c>
      <c r="J8" s="18" t="str">
        <f>IFERROR(VLOOKUP(D8,DB!A:G,7,0),"")</f>
        <v>Dead</v>
      </c>
      <c r="K8" s="19" t="s">
        <v>39126</v>
      </c>
      <c r="L8" s="18" t="str">
        <f>IFERROR(VLOOKUP(D8,DB!A:I,9,0),"")</f>
        <v>Latis</v>
      </c>
    </row>
    <row r="9" spans="1:12" ht="31.5" customHeight="1">
      <c r="A9" s="96"/>
      <c r="B9" s="18" t="str">
        <f>IFERROR(VLOOKUP(D9,DB!A:K,11,0),"")</f>
        <v/>
      </c>
      <c r="C9" s="18"/>
      <c r="D9" s="18"/>
      <c r="E9" s="81"/>
      <c r="F9" s="97"/>
      <c r="G9" s="98">
        <f ca="1">IFERROR(NOW()-F9,"-")</f>
        <v>46000.339358449077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46000.339358449077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46000.339358449077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46000.339358449077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46000.339358449077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46000.339358449077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46000.339358449077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46000.339358449077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46000.339358449077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46000.339358449077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46000.339358449077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46000.339358449077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46000.339358449077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46000.339358449077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46000.339358449077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46000.339358449077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46000.339358449077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46000.339358449077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46000.339358449077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46000.339358449077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46000.339358449077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46000.339358449077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46000.339358449077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46000.339358449077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46000.339358449077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46000.339358449077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46000.339358449077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46000.339358449077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46000.339358449077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46000.339358449077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46000.339358449077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46000.339358449077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46000.339358449077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46000.339358449077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46000.339358449077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46000.339358449077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46000.339358449077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46000.339358449077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46000.339358449077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46000.339358449077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46000.339358449077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46000.339358449077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46000.339358449077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46000.339358449077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46000.339358449077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46000.339358449077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46000.339358449077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46000.339358449077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46000.339358449077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46000.339358449077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46000.339358449077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46000.339358449077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46000.339358449077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46000.339358449077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46000.339358449077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46000.339358449077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46000.339358449077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46000.339358449077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46000.339358449077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46000.339358449077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46000.339358449077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46000.339358449077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46000.339358449077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46000.339358449077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46000.339358449077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46000.339358449077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46000.339358449077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46000.339358449077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46000.339358449077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46000.339358449077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46000.339358449077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46000.339358449077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46000.339358449077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46000.339358449077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46000.339358449077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46000.339358449077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46000.339358449077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46000.339358449077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46000.339358449077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46000.339358449077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46000.339358449077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46000.339358449077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46000.339358449077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46000.339358449077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46000.339358449077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46000.339358449077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46000.339358449077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46000.339358449077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46000.339358449077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46000.339358449077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46000.339358449077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46000.339358449077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46000.339358449077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46000.339358449077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46000.339358449077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46000.339358449077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46000.339358449077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46000.339358449077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46000.339358449077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46000.339358449077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46000.339358449077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46000.339358449077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46000.339358449077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46000.339358449077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46000.339358449077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46000.339358449077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46000.339358449077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46000.339358449077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46000.339358449077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46000.339358449077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46000.339358449077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46000.339358449077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46000.339358449077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46000.339358449077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46000.339358449077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46000.339358449077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46000.339358449077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46000.339358449077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46000.339358449077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46000.339358449077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46000.339358449077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46000.339358449077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46000.339358449077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46000.339358449077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46000.339358449077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46000.339358449077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46000.339358449077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46000.339358449077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46000.339358449077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46000.339358449077</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46000.339358449077</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46000.339358449077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46000.339358449077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46000.339358449077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46000.339358449077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46000.339358449077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46000.339358449077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46000.339358449077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46000.339358449077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46000.339358449077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46000.339358449077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46000.339358449077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46000.339358449077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46000.339358449077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46000.339358449077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46000.339358449077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46000.339358449077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46000.339358449077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46000.339358449077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46000.339358449077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46000.339358449077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46000.339358449077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46000.339358449077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46000.339358449077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46000.339358449077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46000.339358449077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46000.339358449077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46000.339358449077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46000.339358449077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46000.339358449077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46000.339358449077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46000.339358449077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46000.339358449077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46000.339358449077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46000.339358449077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46000.339358449077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46000.339358449077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46000.339358449077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46000.339358449077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46000.339358449077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46000.339358449077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46000.339358449077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46000.339358449077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46000.339358449077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46000.339358449077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46000.339358449077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46000.339358449077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46000.339358449077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46000.339358449077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46000.339358449077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46000.339358449077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46000.339358449077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46000.339358449077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46000.339358449077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46000.339358449077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46000.339358449077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46000.339358449077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46000.339358449077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46000.339358449077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46000.339358449077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46000.339358449077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46000.339358449077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46000.339358449077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46000.339358449077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46000.339358449077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46000.339358449077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46000.339358449077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46000.339358449077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46000.339358449077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46000.339358449077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46000.339358449077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46000.339358449077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46000.339358449077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46000.339358449077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46000.339358449077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46000.339358449077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46000.339358449077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46000.339358449077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46000.339358449077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46000.339358449077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46000.339358449077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46000.339358449077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46000.339358449077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46000.339358449077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46000.339358449077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46000.339358449077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46000.339358449077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46000.339358449077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46000.339358449077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46000.339358449077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46000.339358449077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46000.339358449077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46000.339358449077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46000.339358449077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46000.339358449077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46000.339358449077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46000.339358449077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46000.339358449077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46000.339358449077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46000.339358449077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46000.339358449077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46000.339358449077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46000.339358449077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46000.339358449077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46000.339358449077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46000.339358449077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46000.339358449077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46000.339358449077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46000.339358449077</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46000.339358449077</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1"/>
  <sheetViews>
    <sheetView workbookViewId="0">
      <selection activeCell="K6" sqref="K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30" customHeight="1">
      <c r="A2" s="19" t="s">
        <v>39127</v>
      </c>
      <c r="B2" s="58" t="str">
        <f>IFERROR(VLOOKUP(D2,DB!A:K,11,0),"")</f>
        <v>R3</v>
      </c>
      <c r="C2" s="18">
        <v>1</v>
      </c>
      <c r="D2" s="18" t="s">
        <v>18052</v>
      </c>
      <c r="E2" s="18"/>
      <c r="F2" s="20"/>
      <c r="G2" s="21">
        <f t="shared" ref="G2:G24" ca="1" si="0">IFERROR(NOW()-F2,"-")</f>
        <v>46000.339358449077</v>
      </c>
      <c r="H2" s="22">
        <v>45999.889861111114</v>
      </c>
      <c r="I2" s="19" t="str">
        <f>IFERROR(VLOOKUP(D2,DB!A:F,6,0),"")</f>
        <v>Generator-SG</v>
      </c>
      <c r="J2" s="18" t="str">
        <f>IFERROR(VLOOKUP(D2,DB!A:G,7,0),"")</f>
        <v>Dead</v>
      </c>
      <c r="K2" s="42" t="s">
        <v>39128</v>
      </c>
      <c r="L2" s="23" t="str">
        <f>IFERROR(VLOOKUP(D2,DB!A:I,9,0),"")</f>
        <v>Latis</v>
      </c>
    </row>
    <row r="3" spans="1:13" ht="15" customHeight="1">
      <c r="A3" s="19"/>
      <c r="B3" s="58" t="str">
        <f>IFERROR(VLOOKUP(D3,DB!A:K,11,0),"")</f>
        <v/>
      </c>
      <c r="C3" s="18"/>
      <c r="D3" s="18" t="str">
        <f>IFERROR(VLOOKUP(#REF!,DB!#REF!,7,0),"")</f>
        <v/>
      </c>
      <c r="E3" s="18"/>
      <c r="F3" s="20"/>
      <c r="G3" s="21">
        <f t="shared" ca="1" si="0"/>
        <v>46000.339358449077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46000.339358449077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46000.339358449077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46000.339358449077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46000.339358449077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46000.339358449077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46000.339358449077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46000.339358449077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46000.339358449077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46000.339358449077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46000.339358449077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46000.339358449077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46000.339358449077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46000.339358449077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46000.339358449077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46000.339358449077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46000.339358449077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46000.339358449077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46000.339358449077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46000.339358449077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46000.339358449077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46000.339358449077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46000.339358449077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46000.339358449077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46000.339358449077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46000.339358449077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46000.339358449077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46000.339358449077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46000.339358449077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46000.339358449077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46000.339358449077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46000.339358449077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46000.339358449077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46000.339358449077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46000.339358449077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46000.339358449077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46000.339358449077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46000.339358449077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46000.339358449077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46000.339358449077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46000.339358449077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46000.339358449077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46000.339358449077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46000.339358449077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46000.339358449077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46000.339358449077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46000.339358449077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46000.339358449077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46000.339358449077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46000.339358449077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46000.339358449077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46000.339358449077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46000.339358449077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46000.339358449077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46000.339358449077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46000.339358449077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46000.339358449077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46000.339358449077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46000.339358449077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46000.339358449077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46000.339358449077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46000.339358449077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46000.339358449077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46000.339358449077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46000.339358449077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46000.339358449077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46000.339358449077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46000.339358449077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46000.339358449077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46000.339358449077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46000.339358449077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46000.339358449077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46000.339358449077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46000.339358449077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46000.339358449077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46000.339358449077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46000.339358449077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46000.339358449077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46000.339358449077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46000.339358449077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46000.339358449077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46000.339358449077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46000.339358449077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46000.339358449077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46000.339358449077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46000.339358449077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46000.339358449077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46000.339358449077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46000.339358449077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46000.339358449077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46000.339358449077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46000.339358449077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46000.339358449077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46000.339358449077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46000.339358449077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46000.339358449077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46000.339358449077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46000.339358449077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46000.339358449077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46000.339358449077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46000.339358449077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46000.339358449077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46000.339358449077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46000.339358449077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46000.339358449077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46000.339358449077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46000.339358449077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46000.339358449077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46000.339358449077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46000.339358449077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46000.339358449077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46000.339358449077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46000.339358449077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46000.339358449077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46000.339358449077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46000.339358449077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46000.339358449077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46000.339358449077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46000.339358449077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46000.339358449077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46000.339358449077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46000.339358449077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46000.339358449077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46000.339358449077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46000.339358449077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46000.339358449077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46000.339358449077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46000.339358449077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46000.339358449077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46000.339358449077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46000.339358449077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46000.339358449077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46000.339358449077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46000.339358449077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46000.339358449077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46000.339358449077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46000.339358449077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46000.339358449077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46000.339358449077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46000.339358449077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46000.339358449077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46000.339358449077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46000.339358449077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46000.339358449077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46000.339358449077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46000.339358449077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46000.339358449077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46000.339358449077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46000.339358449077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46000.339358449077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46000.339358449077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46000.339358449077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46000.339358449077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46000.339358449077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46000.339358449077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46000.339358449077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46000.339358449077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46000.339358449077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46000.339358449077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46000.339358449077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46000.339358449077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46000.339358449077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46000.339358449077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46000.339358449077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46000.339358449077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46000.339358449077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46000.339358449077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46000.339358449077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46000.339358449077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46000.339358449077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46000.339358449077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46000.339358449077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46000.339358449077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46000.339358449077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46000.339358449077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46000.339358449077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46000.339358449077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46000.339358449077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46000.339358449077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46000.339358449077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46000.339358449077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46000.339358449077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46000.339358449077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46000.339358449077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46000.339358449077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46000.339358449077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46000.339358449077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46000.339358449077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46000.339358449077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46000.339358449077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46000.339358449077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46000.339358449077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46000.339358449077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46000.339358449077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46000.339358449077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46000.339358449077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46000.339358449077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46000.339358449077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46000.339358449077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46000.339358449077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46000.339358449077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46000.339358449077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46000.339358449077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46000.339358449077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46000.339358449077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46000.339358449077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46000.339358449077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46000.339358449077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46000.339358449077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46000.339358449077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46000.339358449077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46000.339358449077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46000.339358449077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46000.339358449077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46000.339358449077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46000.339358449077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46000.339358449077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46000.339358449077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46000.339358449077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46000.339358449077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46000.339358449077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46000.339358449077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46000.339358449077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46000.339358449077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46000.339358449077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46000.339358449077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46000.339358449077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46000.339358449077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46000.339358449077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46000.339358449077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46000.339358449077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46000.339358449077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46000.339358449077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46000.339358449077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46000.339358449077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46000.339358449077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46000.339358449077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46000.339358449077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46000.339358449077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46000.339358449077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46000.339358449077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46000.339358449077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46000.339358449077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46000.339358449077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46000.339358449077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46000.339358449077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46000.339358449077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46000.339358449077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46000.339358449077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46000.339358449077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46000.339358449077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46000.339358449077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46000.339358449077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46000.339358449077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46000.339358449077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46000.339358449077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46000.339358449077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46000.339358449077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46000.339358449077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46000.339358449077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46000.339358449077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46000.339358449077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46000.339358449077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46000.339358449077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46000.339358449077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46000.339358449077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46000.339358449077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46000.339358449077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46000.339358449077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46000.339358449077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46000.339358449077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46000.339358449077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46000.339358449077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46000.339358449077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46000.339358449077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46000.339358449077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46000.339358449077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46000.339358449077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46000.339358449077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46000.339358449077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46000.339358449077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46000.339358449077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46000.339358449077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46000.339358449077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46000.339358449077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46000.339358449077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46000.339358449077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46000.339358449077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46000.339358449077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46000.339358449077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46000.339358449077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46000.339358449077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46000.339358449077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46000.339358449077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46000.339358449077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46000.339358449077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46000.339358449077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46000.339358449077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46000.339358449077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46000.339358449077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46000.339358449077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46000.339358449077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46000.339358449077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46000.339358449077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46000.339358449077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46000.339358449077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46000.339358449077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46000.339358449077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46000.339358449077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46000.339358449077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46000.339358449077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46000.339358449077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46000.339358449077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46000.339358449077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46000.339358449077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46000.339358449077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46000.339358449077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46000.339358449077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46000.339358449077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46000.339358449077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46000.339358449077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46000.339358449077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46000.339358449077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46000.339358449077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46000.339358449077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46000.339358449077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46000.339358449077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46000.339358449077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46000.339358449077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46000.339358449077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46000.339358449077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46000.339358449077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46000.339358449077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46000.339358449077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46000.339358449077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46000.339358449077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46000.339358449077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46000.339358449077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46000.339358449077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46000.339358449077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46000.339358449077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46000.339358449077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46000.339358449077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46000.339358449077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46000.339358449077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46000.339358449077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46000.339358449077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46000.339358449077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46000.339358449077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46000.339358449077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46000.339358449077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46000.339358449077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46000.339358449077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46000.339358449077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46000.339358449077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46000.339358449077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46000.339358449077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46000.339358449077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46000.339358449077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46000.339358449077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46000.339358449077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46000.339358449077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46000.339358449077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46000.339358449077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46000.339358449077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46000.339358449077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46000.339358449077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46000.339358449077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46000.339358449077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46000.339358449077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46000.339358449077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46000.339358449077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46000.339358449077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46000.339358449077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46000.339358449077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46000.339358449077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46000.339358449077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46000.339358449077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46000.339358449077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46000.339358449077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46000.339358449077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46000.339358449077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46000.339358449077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46000.339358449077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46000.339358449077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46000.339358449077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46000.339358449077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46000.339358449077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46000.339358449077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46000.339358449077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46000.339358449077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46000.339358449077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46000.339358449077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46000.339358449077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46000.339358449077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46000.339358449077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46000.339358449077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46000.339358449077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46000.339358449077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46000.339358449077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46000.339358449077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46000.339358449077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46000.339358449077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46000.339358449077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46000.339358449077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46000.339358449077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46000.339358449077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46000.339358449077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46000.339358449077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46000.339358449077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46000.339358449077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46000.339358449077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46000.339358449077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46000.339358449077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46000.339358449077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46000.339358449077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46000.339358449077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46000.339358449077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46000.339358449077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46000.339358449077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46000.339358449077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46000.339358449077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46000.339358449077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46000.339358449077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46000.339358449077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46000.339358449077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46000.339358449077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46000.339358449077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46000.339358449077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46000.339358449077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46000.339358449077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46000.339358449077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46000.339358449077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46000.339358449077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46000.339358449077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46000.339358449077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46000.339358449077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46000.339358449077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46000.339358449077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46000.339358449077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46000.339358449077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46000.339358449077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46000.339358449077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46000.339358449077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46000.339358449077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46000.339358449077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46000.339358449077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46000.339358449077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46000.339358449077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46000.339358449077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46000.339358449077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46000.339358449077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46000.339358449077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46000.339358449077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46000.339358449077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46000.339358449077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46000.339358449077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46000.339358449077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46000.339358449077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46000.339358449077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46000.339358449077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46000.339358449077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46000.339358449077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46000.339358449077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46000.339358449077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46000.339358449077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46000.339358449077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46000.339358449077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46000.339358449077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46000.339358449077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46000.339358449077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46000.339358449077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46000.339358449077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46000.339358449077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46000.339358449077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46000.339358449077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46000.339358449077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46000.339358449077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46000.339358449077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46000.339358449077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46000.339358449077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46000.339358449077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46000.339358449077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46000.339358449077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46000.339358449077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46000.339358449077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46000.339358449077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46000.339358449077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46000.339358449077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46000.339358449077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46000.339358449077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46000.339358449077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46000.339358449077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46000.339358449077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46000.339358449077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46000.339358449077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46000.339358449077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46000.339358449077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46000.339358449077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46000.339358449077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46000.339358449077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46000.339358449077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46000.339358449077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46000.339358449077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46000.339358449077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46000.339358449077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46000.339358449077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46000.339358449077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46000.339358449077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46000.339358449077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46000.339358449077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46000.339358449077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46000.339358449077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46000.339358449077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46000.339358449077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46000.339358449077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46000.339358449077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46000.339358449077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46000.339358449077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46000.339358449077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46000.339358449077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46000.339358449077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46000.339358449077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46000.339358449077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46000.339358449077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46000.339358449077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46000.339358449077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46000.339358449077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46000.339358449077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46000.339358449077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46000.339358449077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46000.339358449077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46000.339358449077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46000.339358449077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46000.339358449077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46000.339358449077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46000.339358449077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46000.339358449077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46000.339358449077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46000.339358449077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46000.339358449077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46000.339358449077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46000.339358449077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46000.339358449077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46000.339358449077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46000.339358449077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46000.339358449077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46000.339358449077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46000.339358449077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46000.339358449077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46000.339358449077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46000.339358449077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46000.339358449077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46000.339358449077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46000.339358449077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46000.339358449077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46000.339358449077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46000.339358449077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46000.339358449077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46000.339358449077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46000.339358449077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46000.339358449077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46000.339358449077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46000.339358449077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46000.339358449077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46000.339358449077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46000.339358449077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46000.339358449077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46000.339358449077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46000.339358449077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46000.339358449077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46000.339358449077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46000.339358449077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46000.339358449077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46000.339358449077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46000.339358449077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46000.339358449077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46000.339358449077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46000.339358449077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46000.339358449077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46000.339358449077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46000.339358449077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46000.339358449077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46000.339358449077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46000.339358449077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46000.339358449077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46000.339358449077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46000.339358449077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46000.339358449077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46000.339358449077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46000.339358449077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46000.339358449077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46000.339358449077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46000.339358449077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46000.339358449077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46000.339358449077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46000.339358449077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46000.339358449077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46000.339358449077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46000.339358449077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46000.339358449077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46000.339358449077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46000.339358449077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46000.339358449077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46000.339358449077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46000.339358449077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46000.339358449077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46000.339358449077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46000.339358449077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46000.339358449077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46000.339358449077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46000.339358449077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46000.339358449077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46000.339358449077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46000.339358449077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46000.339358449077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46000.339358449077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46000.339358449077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46000.339358449077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46000.339358449077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46000.339358449077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46000.339358449077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46000.339358449077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46000.339358449077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46000.339358449077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46000.339358449077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46000.339358449077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46000.339358449077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46000.339358449077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46000.339358449077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46000.339358449077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46000.339358449077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46000.339358449077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46000.339358449077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46000.339358449077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46000.339358449077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46000.339358449077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46000.339358449077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46000.339358449077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46000.339358449077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46000.339358449077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46000.339358449077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46000.339358449077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46000.339358449077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46000.339358449077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46000.339358449077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46000.339358449077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46000.339358449077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46000.339358449077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46000.339358449077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46000.339358449077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46000.339358449077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46000.339358449077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46000.339358449077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46000.339358449077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46000.339358449077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46000.339358449077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46000.339358449077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46000.339358449077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46000.339358449077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46000.339358449077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46000.339358449077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46000.339358449077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46000.339358449077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46000.339358449077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46000.339358449077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46000.339358449077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46000.339358449077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46000.339358449077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46000.339358449077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46000.339358449077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46000.339358449077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46000.339358449077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46000.339358449077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46000.339358449077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46000.339358449077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46000.339358449077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46000.339358449077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46000.339358449077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46000.339358449077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46000.339358449077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46000.339358449077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46000.339358449077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46000.339358449077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46000.339358449077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46000.339358449077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46000.339358449077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46000.339358449077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46000.339358449077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46000.339358449077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46000.339358449077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46000.339358449077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46000.339358449077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46000.339358449077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46000.339358449077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46000.339358449077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46000.339358449077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46000.339358449077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46000.339358449077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46000.339358449077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46000.339358449077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46000.339358449077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46000.339358449077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46000.339358449077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46000.339358449077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46000.339358449077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46000.339358449077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46000.339358449077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46000.339358449077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46000.339358449077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46000.339358449077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46000.339358449077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46000.339358449077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46000.339358449077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46000.339358449077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46000.339358449077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46000.339358449077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46000.339358449077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46000.339358449077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46000.339358449077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46000.339358449077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46000.339358449077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46000.339358449077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46000.339358449077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46000.339358449077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46000.339358449077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46000.339358449077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46000.339358449077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46000.339358449077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46000.339358449077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46000.339358449077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46000.339358449077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46000.339358449077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46000.339358449077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46000.339358449077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46000.339358449077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46000.339358449077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46000.339358449077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46000.339358449077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46000.339358449077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46000.339358449077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46000.339358449077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46000.339358449077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46000.339358449077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46000.339358449077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46000.339358449077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46000.339358449077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46000.339358449077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46000.339358449077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46000.339358449077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46000.339358449077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46000.339358449077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46000.339358449077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46000.339358449077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46000.339358449077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46000.339358449077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46000.339358449077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46000.339358449077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46000.339358449077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46000.339358449077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46000.339358449077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46000.339358449077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46000.339358449077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46000.339358449077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46000.339358449077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46000.339358449077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46000.339358449077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46000.339358449077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46000.339358449077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46000.339358449077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46000.339358449077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46000.339358449077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46000.339358449077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46000.339358449077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46000.339358449077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46000.339358449077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46000.339358449077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46000.339358449077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46000.339358449077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46000.339358449077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46000.339358449077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46000.339358449077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46000.339358449077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46000.339358449077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46000.339358449077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46000.339358449077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46000.339358449077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46000.339358449077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46000.339358449077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46000.339358449077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46000.339358449077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46000.339358449077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46000.339358449077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46000.339358449077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46000.339358449077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46000.339358449077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46000.339358449077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46000.339358449077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46000.339358449077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46000.339358449077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46000.339358449077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46000.339358449077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46000.339358449077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46000.339358449077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46000.339358449077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46000.339358449077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46000.339358449077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46000.339358449077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46000.339358449077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46000.339358449077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46000.339358449077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46000.339358449077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46000.339358449077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46000.339358449077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46000.339358449077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46000.339358449077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46000.339358449077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46000.339358449077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46000.339358449077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46000.339358449077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46000.339358449077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46000.339358449077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46000.339358449077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46000.339358449077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46000.339358449077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46000.339358449077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46000.339358449077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46000.339358449077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46000.339358449077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46000.339358449077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46000.339358449077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46000.339358449077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46000.339358449077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46000.339358449077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46000.339358449077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46000.339358449077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46000.339358449077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46000.339358449077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46000.339358449077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46000.339358449077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46000.339358449077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46000.339358449077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46000.339358449077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46000.339358449077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46000.339358449077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46000.339358449077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46000.339358449077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46000.339358449077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46000.339358449077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46000.339358449077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46000.339358449077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46000.339358449077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46000.339358449077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46000.339358449077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871" ca="1" si="14">IFERROR(NOW()-F857,"-")</f>
        <v>46000.339358449077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46000.339358449077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46000.339358449077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46000.339358449077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46000.339358449077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46000.339358449077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46000.339358449077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46000.339358449077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46000.339358449077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46000.339358449077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46000.339358449077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46000.339358449077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46000.339358449077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46000.339358449077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46000.339358449077</v>
      </c>
      <c r="H871" s="22"/>
      <c r="I871" s="19" t="str">
        <f>IFERROR(VLOOKUP(D871,DB!A:F,6,0),"")</f>
        <v/>
      </c>
      <c r="J871" s="18" t="str">
        <f>IFERROR(VLOOKUP(D871,DB!A:G,7,0),"")</f>
        <v/>
      </c>
      <c r="K871" s="42"/>
      <c r="L871" s="23" t="str">
        <f>IFERROR(VLOOKUP(D871,DB!A:I,9,0),"")</f>
        <v/>
      </c>
    </row>
  </sheetData>
  <dataValidations count="2">
    <dataValidation allowBlank="1" showInputMessage="1" showErrorMessage="1" sqref="E1" xr:uid="{5914219A-CB83-432D-936A-CC0CB6F3982A}"/>
    <dataValidation type="list" allowBlank="1" showInputMessage="1" showErrorMessage="1" sqref="E2:E8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5"/>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39129</v>
      </c>
      <c r="B2" s="87" t="str">
        <f>IFERROR(VLOOKUP(D2,DB!A:K,11,0),"")</f>
        <v>R4</v>
      </c>
      <c r="C2" s="89">
        <v>1</v>
      </c>
      <c r="D2" s="87" t="s">
        <v>35166</v>
      </c>
      <c r="E2" s="90" t="s">
        <v>39106</v>
      </c>
      <c r="F2" s="91">
        <v>45703.480717592596</v>
      </c>
      <c r="G2" s="92">
        <f ca="1">IFERROR(NOW()-F2,"")</f>
        <v>296.85864085648063</v>
      </c>
      <c r="H2" s="91">
        <v>45703.474768518521</v>
      </c>
      <c r="I2" s="91" t="str">
        <f>IFERROR(VLOOKUP(D2,DB!A:F,6,0),"")</f>
        <v>SCECO</v>
      </c>
      <c r="J2" s="91" t="str">
        <f>IFERROR(VLOOKUP(D2,DB!A:G,7,0),"")</f>
        <v>Dead</v>
      </c>
      <c r="K2" s="93" t="s">
        <v>39130</v>
      </c>
      <c r="L2" s="87" t="str">
        <f>IFERROR(VLOOKUP(D2,DB!A:I,9,0),"")</f>
        <v>Latis</v>
      </c>
    </row>
    <row r="3" spans="1:16" ht="19.5" customHeight="1">
      <c r="A3" s="107" t="s">
        <v>39131</v>
      </c>
      <c r="B3" s="107" t="str">
        <f>IFERROR(VLOOKUP(D3,DB!A:K,11,0),"")</f>
        <v>R4</v>
      </c>
      <c r="C3" s="89">
        <v>2</v>
      </c>
      <c r="D3" s="87" t="s">
        <v>32943</v>
      </c>
      <c r="E3" s="90" t="s">
        <v>39106</v>
      </c>
      <c r="F3" s="91">
        <v>45998.79414351852</v>
      </c>
      <c r="G3" s="92">
        <f t="shared" ref="G3:G5" ca="1" si="0">IFERROR(NOW()-F3,"")</f>
        <v>1.5452149305565399</v>
      </c>
      <c r="H3" s="91">
        <v>45998.664027777777</v>
      </c>
      <c r="I3" s="107" t="str">
        <f>IFERROR(VLOOKUP(D3,DB!A:F,6,0),"")</f>
        <v>SCECO</v>
      </c>
      <c r="J3" s="107" t="str">
        <f>IFERROR(VLOOKUP(D3,DB!A:G,7,0),"")</f>
        <v>Vandalized</v>
      </c>
      <c r="K3" s="93" t="s">
        <v>39132</v>
      </c>
      <c r="L3" s="87" t="str">
        <f>IFERROR(VLOOKUP(D3,DB!A:I,9,0),"")</f>
        <v>Latis</v>
      </c>
    </row>
    <row r="4" spans="1:16" ht="30.75">
      <c r="A4" s="107" t="s">
        <v>39133</v>
      </c>
      <c r="B4" s="107" t="str">
        <f>IFERROR(VLOOKUP(D4,DB!A:K,11,0),"")</f>
        <v>R4</v>
      </c>
      <c r="C4" s="89">
        <v>3</v>
      </c>
      <c r="D4" s="87" t="s">
        <v>36247</v>
      </c>
      <c r="E4" s="90" t="s">
        <v>39106</v>
      </c>
      <c r="F4" s="91"/>
      <c r="G4" s="92">
        <f t="shared" ca="1" si="0"/>
        <v>46000.339358449077</v>
      </c>
      <c r="H4" s="91">
        <v>45999.038888888892</v>
      </c>
      <c r="I4" s="107" t="str">
        <f>IFERROR(VLOOKUP(D4,DB!A:F,6,0),"")</f>
        <v>SCECO</v>
      </c>
      <c r="J4" s="107" t="str">
        <f>IFERROR(VLOOKUP(D4,DB!A:G,7,0),"")</f>
        <v>Dead</v>
      </c>
      <c r="K4" s="93" t="s">
        <v>39134</v>
      </c>
      <c r="L4" s="87" t="str">
        <f>IFERROR(VLOOKUP(D4,DB!A:I,9,0),"")</f>
        <v>Latis</v>
      </c>
    </row>
    <row r="5" spans="1:16" ht="15" customHeight="1">
      <c r="A5" s="107" t="s">
        <v>39135</v>
      </c>
      <c r="B5" s="107" t="str">
        <f>IFERROR(VLOOKUP(D5,DB!A:K,11,0),"")</f>
        <v>R4</v>
      </c>
      <c r="C5" s="89">
        <v>1</v>
      </c>
      <c r="D5" s="87" t="s">
        <v>37373</v>
      </c>
      <c r="E5" s="90" t="s">
        <v>39106</v>
      </c>
      <c r="F5" s="91">
        <v>46000.043287037035</v>
      </c>
      <c r="G5" s="92">
        <f t="shared" ca="1" si="0"/>
        <v>0.29607141204178333</v>
      </c>
      <c r="H5" s="91">
        <v>46000.036805555559</v>
      </c>
      <c r="I5" s="107" t="str">
        <f>IFERROR(VLOOKUP(D5,DB!A:F,6,0),"")</f>
        <v>Generator-SG</v>
      </c>
      <c r="J5" s="107" t="str">
        <f>IFERROR(VLOOKUP(D5,DB!A:G,7,0),"")</f>
        <v>Dead</v>
      </c>
      <c r="K5" s="93" t="s">
        <v>39136</v>
      </c>
      <c r="L5" s="87" t="str">
        <f>IFERROR(VLOOKUP(D5,DB!A:I,9,0),"")</f>
        <v>Latis</v>
      </c>
    </row>
    <row r="6" spans="1:16" ht="15" customHeight="1">
      <c r="A6" s="107" t="s">
        <v>39137</v>
      </c>
      <c r="B6" s="107" t="str">
        <f>IFERROR(VLOOKUP(D6,DB!A:K,11,0),"")</f>
        <v>R4</v>
      </c>
      <c r="C6" s="89">
        <v>1</v>
      </c>
      <c r="D6" s="87" t="s">
        <v>32959</v>
      </c>
      <c r="E6" s="90" t="s">
        <v>39106</v>
      </c>
      <c r="F6" s="91">
        <v>46000.271053240744</v>
      </c>
      <c r="G6" s="92">
        <f t="shared" ref="G6:G69" ca="1" si="1">IFERROR(NOW()-F6,"")</f>
        <v>6.8305208333185874E-2</v>
      </c>
      <c r="H6" s="91">
        <v>46000.265219907407</v>
      </c>
      <c r="I6" s="107" t="str">
        <f>IFERROR(VLOOKUP(D6,DB!A:F,6,0),"")</f>
        <v>SCECO</v>
      </c>
      <c r="J6" s="107" t="str">
        <f>IFERROR(VLOOKUP(D6,DB!A:G,7,0),"")</f>
        <v>Vandalized</v>
      </c>
      <c r="K6" s="93" t="s">
        <v>39138</v>
      </c>
      <c r="L6" s="87" t="str">
        <f>IFERROR(VLOOKUP(D6,DB!A:I,9,0),"")</f>
        <v>Latis</v>
      </c>
    </row>
    <row r="7" spans="1:16" ht="15" customHeight="1">
      <c r="A7" s="107"/>
      <c r="B7" s="107" t="str">
        <f>IFERROR(VLOOKUP(D7,DB!A:K,11,0),"")</f>
        <v>R4</v>
      </c>
      <c r="C7" s="89">
        <v>1</v>
      </c>
      <c r="D7" s="87" t="s">
        <v>36372</v>
      </c>
      <c r="E7" s="90" t="s">
        <v>39106</v>
      </c>
      <c r="F7" s="91"/>
      <c r="G7" s="92">
        <f t="shared" ca="1" si="1"/>
        <v>46000.339358449077</v>
      </c>
      <c r="H7" s="91">
        <v>46000.266967592594</v>
      </c>
      <c r="I7" s="107" t="str">
        <f>IFERROR(VLOOKUP(D7,DB!A:F,6,0),"")</f>
        <v>Generator-SG</v>
      </c>
      <c r="J7" s="107" t="str">
        <f>IFERROR(VLOOKUP(D7,DB!A:G,7,0),"")</f>
        <v>Vandalized</v>
      </c>
      <c r="K7" s="93" t="s">
        <v>39139</v>
      </c>
      <c r="L7" s="87" t="str">
        <f>IFERROR(VLOOKUP(D7,DB!A:I,9,0),"")</f>
        <v>Latis</v>
      </c>
    </row>
    <row r="8" spans="1:16" ht="15" customHeight="1">
      <c r="A8" s="107"/>
      <c r="B8" s="107" t="str">
        <f>IFERROR(VLOOKUP(D8,DB!A:K,11,0),"")</f>
        <v>R4</v>
      </c>
      <c r="C8" s="89">
        <v>1</v>
      </c>
      <c r="D8" s="87" t="s">
        <v>36495</v>
      </c>
      <c r="E8" s="90" t="s">
        <v>39106</v>
      </c>
      <c r="F8" s="91"/>
      <c r="G8" s="92">
        <f t="shared" ca="1" si="1"/>
        <v>46000.339358449077</v>
      </c>
      <c r="H8" s="91"/>
      <c r="I8" s="107" t="str">
        <f>IFERROR(VLOOKUP(D8,DB!A:F,6,0),"")</f>
        <v>Generator-SG</v>
      </c>
      <c r="J8" s="107" t="str">
        <f>IFERROR(VLOOKUP(D8,DB!A:G,7,0),"")</f>
        <v>No BB Shifted</v>
      </c>
      <c r="K8" s="93" t="s">
        <v>39139</v>
      </c>
      <c r="L8" s="87" t="str">
        <f>IFERROR(VLOOKUP(D8,DB!A:I,9,0),"")</f>
        <v>Latis</v>
      </c>
    </row>
    <row r="9" spans="1:16" ht="15" customHeight="1">
      <c r="A9" s="107"/>
      <c r="B9" s="107" t="str">
        <f>IFERROR(VLOOKUP(D9,DB!A:K,11,0),"")</f>
        <v/>
      </c>
      <c r="C9" s="89"/>
      <c r="D9" s="87"/>
      <c r="E9" s="90"/>
      <c r="F9" s="91"/>
      <c r="G9" s="92">
        <f t="shared" ca="1" si="1"/>
        <v>46000.339358449077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46000.339358449077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46000.339358449077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46000.339358449077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46000.339358449077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46000.339358449077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46000.339358449077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46000.339358449077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46000.339358449077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46000.339358449077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46000.339358449077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46000.339358449077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46000.339358449077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46000.339358449077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46000.339358449077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46000.339358449077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46000.339358449077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46000.339358449077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46000.339358449077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46000.339358449077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46000.339358449077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46000.339358449077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46000.339358449077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46000.339358449077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46000.339358449077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46000.339358449077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46000.339358449077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46000.339358449077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46000.339358449077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46000.339358449077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46000.339358449077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46000.339358449077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46000.339358449077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46000.339358449077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46000.339358449077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46000.339358449077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46000.339358449077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46000.339358449077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46000.339358449077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46000.339358449077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46000.339358449077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46000.339358449077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46000.339358449077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46000.339358449077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46000.339358449077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46000.339358449077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46000.339358449077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46000.339358449077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46000.339358449077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46000.339358449077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46000.339358449077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46000.339358449077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46000.339358449077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46000.339358449077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46000.339358449077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46000.339358449077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46000.339358449077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46000.339358449077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46000.339358449077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46000.339358449077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46000.339358449077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ref="G70:G115" ca="1" si="2">IFERROR(NOW()-F70,"")</f>
        <v>46000.339358449077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46000.339358449077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46000.339358449077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46000.339358449077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46000.339358449077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46000.339358449077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46000.339358449077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46000.339358449077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46000.339358449077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46000.339358449077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46000.339358449077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46000.339358449077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46000.339358449077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46000.339358449077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46000.339358449077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46000.339358449077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46000.339358449077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46000.339358449077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46000.339358449077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46000.339358449077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46000.339358449077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46000.339358449077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46000.339358449077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46000.339358449077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46000.339358449077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46000.339358449077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46000.339358449077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46000.339358449077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46000.339358449077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46000.339358449077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46000.339358449077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46000.339358449077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46000.339358449077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46000.339358449077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46000.339358449077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46000.339358449077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46000.339358449077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46000.339358449077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46000.339358449077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46000.339358449077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46000.339358449077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46000.339358449077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46000.339358449077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46000.339358449077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46000.339358449077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46000.339358449077</v>
      </c>
      <c r="H115" s="91"/>
      <c r="I115" s="107" t="str">
        <f>IFERROR(VLOOKUP(D115,DB!A:F,6,0),"")</f>
        <v/>
      </c>
      <c r="J115" s="107" t="str">
        <f>IFERROR(VLOOKUP(D115,DB!A:G,7,0),"")</f>
        <v/>
      </c>
      <c r="K115" s="93"/>
      <c r="L115" s="87" t="str">
        <f>IFERROR(VLOOKUP(D115,DB!A:I,9,0),"")</f>
        <v/>
      </c>
    </row>
  </sheetData>
  <dataValidations count="2">
    <dataValidation allowBlank="1" showInputMessage="1" showErrorMessage="1" sqref="E1" xr:uid="{A4F81451-56CC-4543-9497-104C4E44EE4B}"/>
    <dataValidation type="list" allowBlank="1" showInputMessage="1" showErrorMessage="1" sqref="E2:E1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I7" sqref="I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39140</v>
      </c>
      <c r="B2" s="37" t="str">
        <f>IFERROR(VLOOKUP(D2,DB!A:K,11,0),"")</f>
        <v>R5</v>
      </c>
      <c r="C2" s="37">
        <v>3</v>
      </c>
      <c r="D2" s="100" t="s">
        <v>36085</v>
      </c>
      <c r="E2" s="37" t="s">
        <v>39106</v>
      </c>
      <c r="F2" s="38">
        <v>45891.832060185188</v>
      </c>
      <c r="G2" s="102">
        <f ca="1">IFERROR(NOW()-F2,"")</f>
        <v>108.50729826388852</v>
      </c>
      <c r="H2" s="38">
        <v>45891.790393518517</v>
      </c>
      <c r="I2" s="37" t="str">
        <f>IFERROR(VLOOKUP(D2,DB!A:F,6,0),"")</f>
        <v>Generator-SG</v>
      </c>
      <c r="J2" s="37" t="str">
        <f>IFERROR(VLOOKUP(D2,DB!A:G,7,0),"")</f>
        <v>Vandalized</v>
      </c>
      <c r="K2" s="37" t="s">
        <v>39141</v>
      </c>
      <c r="L2" s="37" t="str">
        <f>IFERROR(VLOOKUP(D2,DB!A:I,9,0),"")</f>
        <v>Latis</v>
      </c>
      <c r="M2" s="99"/>
    </row>
    <row r="3" spans="1:13" s="39" customFormat="1" ht="30.75">
      <c r="A3" s="37" t="s">
        <v>39142</v>
      </c>
      <c r="B3" s="37" t="str">
        <f>IFERROR(VLOOKUP(D3,DB!A:K,11,0),"")</f>
        <v>R5</v>
      </c>
      <c r="C3" s="37">
        <v>1</v>
      </c>
      <c r="D3" s="37" t="s">
        <v>33407</v>
      </c>
      <c r="E3" s="37" t="s">
        <v>39111</v>
      </c>
      <c r="F3" s="38">
        <v>45926.188877314817</v>
      </c>
      <c r="G3" s="102">
        <f t="shared" ref="G3" ca="1" si="0">IFERROR(NOW()-F3,"")</f>
        <v>74.15048113426019</v>
      </c>
      <c r="H3" s="38">
        <v>45926.158159722225</v>
      </c>
      <c r="I3" s="37" t="str">
        <f>IFERROR(VLOOKUP(D3,DB!A:F,6,0),"")</f>
        <v>SCECO</v>
      </c>
      <c r="J3" s="37" t="str">
        <f>IFERROR(VLOOKUP(D3,DB!A:G,7,0),"")</f>
        <v>Good</v>
      </c>
      <c r="K3" s="37" t="s">
        <v>39143</v>
      </c>
      <c r="L3" s="37" t="str">
        <f>IFERROR(VLOOKUP(D3,DB!A:I,9,0),"")</f>
        <v>Latis</v>
      </c>
      <c r="M3" s="99"/>
    </row>
    <row r="4" spans="1:13" s="39" customFormat="1" ht="45.75" customHeight="1">
      <c r="A4" s="103" t="s">
        <v>39144</v>
      </c>
      <c r="B4" s="103" t="str">
        <f>IFERROR(VLOOKUP(D4,DB!A:K,11,0),"")</f>
        <v>R5</v>
      </c>
      <c r="C4" s="103">
        <v>1</v>
      </c>
      <c r="D4" s="103" t="s">
        <v>34832</v>
      </c>
      <c r="E4" s="103" t="s">
        <v>39111</v>
      </c>
      <c r="F4" s="104">
        <v>45948.661111111112</v>
      </c>
      <c r="G4" s="105">
        <f t="shared" ref="G4" ca="1" si="1">IFERROR(NOW()-F4,"")</f>
        <v>51.678247337964422</v>
      </c>
      <c r="H4" s="104">
        <v>45948.661111111112</v>
      </c>
      <c r="I4" s="103" t="str">
        <f>IFERROR(VLOOKUP(D4,DB!A:F,6,0),"")</f>
        <v>SCECO</v>
      </c>
      <c r="J4" s="103" t="str">
        <f>IFERROR(VLOOKUP(D4,DB!A:G,7,0),"")</f>
        <v>Dead</v>
      </c>
      <c r="K4" s="103" t="s">
        <v>39145</v>
      </c>
      <c r="L4" s="103" t="str">
        <f>IFERROR(VLOOKUP(D4,DB!A:I,9,0),"")</f>
        <v>Latis</v>
      </c>
    </row>
    <row r="5" spans="1:13" s="39" customFormat="1" ht="30.75">
      <c r="A5" s="103" t="s">
        <v>39146</v>
      </c>
      <c r="B5" s="103" t="str">
        <f>IFERROR(VLOOKUP(D5,DB!A:K,11,0),"")</f>
        <v>R5</v>
      </c>
      <c r="C5" s="103">
        <v>1</v>
      </c>
      <c r="D5" s="103" t="s">
        <v>36592</v>
      </c>
      <c r="E5" s="103" t="s">
        <v>39106</v>
      </c>
      <c r="F5" s="104">
        <v>45981.373298611114</v>
      </c>
      <c r="G5" s="105">
        <f ca="1">IFERROR(NOW()-F5,"")</f>
        <v>18.966059837963257</v>
      </c>
      <c r="H5" s="132">
        <v>45981.360798611109</v>
      </c>
      <c r="I5" s="103" t="str">
        <f>IFERROR(VLOOKUP(D5,DB!A:F,6,0),"")</f>
        <v>SCECO</v>
      </c>
      <c r="J5" s="103" t="str">
        <f>IFERROR(VLOOKUP(D5,DB!A:G,7,0),"")</f>
        <v>Dead</v>
      </c>
      <c r="K5" s="103" t="s">
        <v>39147</v>
      </c>
      <c r="L5" s="103" t="str">
        <f>IFERROR(VLOOKUP(D5,DB!A:I,9,0),"")</f>
        <v>Latis</v>
      </c>
    </row>
    <row r="6" spans="1:13">
      <c r="A6" s="37" t="s">
        <v>39148</v>
      </c>
      <c r="B6" s="37" t="str">
        <f>IFERROR(VLOOKUP(D6,DB!A:K,11,0),"")</f>
        <v>R5</v>
      </c>
      <c r="C6" s="37">
        <v>1</v>
      </c>
      <c r="D6" s="37" t="s">
        <v>37850</v>
      </c>
      <c r="E6" s="37" t="s">
        <v>39106</v>
      </c>
      <c r="F6" s="38">
        <v>45997.107488425929</v>
      </c>
      <c r="G6" s="131">
        <f t="shared" ref="G6" ca="1" si="2">IFERROR(NOW()-F6,"")</f>
        <v>3.2318700231480761</v>
      </c>
      <c r="H6" s="38">
        <v>45997.093599537038</v>
      </c>
      <c r="I6" s="37" t="str">
        <f>IFERROR(VLOOKUP(D6,DB!A:F,6,0),"")</f>
        <v>SCECO</v>
      </c>
      <c r="J6" s="37" t="str">
        <f>IFERROR(VLOOKUP(D6,DB!A:G,7,0),"")</f>
        <v>In progress</v>
      </c>
      <c r="K6" s="37" t="s">
        <v>39149</v>
      </c>
      <c r="L6" s="37" t="str">
        <f>IFERROR(VLOOKUP(D6,DB!A:I,9,0),"")</f>
        <v>Latis</v>
      </c>
    </row>
    <row r="7" spans="1:13" ht="60.75">
      <c r="A7" s="37" t="s">
        <v>39150</v>
      </c>
      <c r="B7" s="37" t="str">
        <f>IFERROR(VLOOKUP(D7,DB!A:K,11,0),"")</f>
        <v>R5</v>
      </c>
      <c r="C7" s="37">
        <v>1</v>
      </c>
      <c r="D7" s="37" t="s">
        <v>34379</v>
      </c>
      <c r="E7" s="37" t="s">
        <v>39106</v>
      </c>
      <c r="F7" s="38">
        <v>46000.097326388888</v>
      </c>
      <c r="G7" s="131">
        <f ca="1">IFERROR(NOW()-F7,"")</f>
        <v>0.24203206018864876</v>
      </c>
      <c r="H7" s="38">
        <v>45999.787118055552</v>
      </c>
      <c r="I7" s="37" t="str">
        <f>IFERROR(VLOOKUP(D7,DB!A:F,6,0),"")</f>
        <v>SCECO</v>
      </c>
      <c r="J7" s="37" t="str">
        <f>IFERROR(VLOOKUP(D7,DB!A:G,7,0),"")</f>
        <v>Weak</v>
      </c>
      <c r="K7" s="37" t="s">
        <v>39151</v>
      </c>
      <c r="L7" s="37" t="str">
        <f>IFERROR(VLOOKUP(D7,DB!A:I,9,0),"")</f>
        <v>Latis</v>
      </c>
    </row>
    <row r="8" spans="1:13">
      <c r="A8" s="37" t="s">
        <v>39152</v>
      </c>
      <c r="B8" s="37" t="str">
        <f>IFERROR(VLOOKUP(D8,DB!A:K,11,0),"")</f>
        <v>R5</v>
      </c>
      <c r="C8" s="37">
        <v>1</v>
      </c>
      <c r="D8" s="37" t="s">
        <v>38399</v>
      </c>
      <c r="E8" s="37" t="s">
        <v>39106</v>
      </c>
      <c r="F8" s="38">
        <v>46000.182812500003</v>
      </c>
      <c r="G8" s="131">
        <f ca="1">IFERROR(NOW()-F8,"")</f>
        <v>0.15654594907391584</v>
      </c>
      <c r="H8" s="38">
        <v>46000.177256944444</v>
      </c>
      <c r="I8" s="37" t="str">
        <f>IFERROR(VLOOKUP(D8,DB!A:F,6,0),"")</f>
        <v>SCECO</v>
      </c>
      <c r="J8" s="37" t="str">
        <f>IFERROR(VLOOKUP(D8,DB!A:G,7,0),"")</f>
        <v>Haj Removal</v>
      </c>
      <c r="K8" s="37" t="s">
        <v>39153</v>
      </c>
      <c r="L8" s="37" t="str">
        <f>IFERROR(VLOOKUP(D8,DB!A:I,9,0),"")</f>
        <v>Latis</v>
      </c>
    </row>
    <row r="9" spans="1:13">
      <c r="A9" s="37" t="s">
        <v>39154</v>
      </c>
      <c r="B9" s="37" t="s">
        <v>5445</v>
      </c>
      <c r="C9" s="37">
        <v>1</v>
      </c>
      <c r="D9" s="37" t="s">
        <v>35488</v>
      </c>
      <c r="E9" s="37" t="s">
        <v>39106</v>
      </c>
      <c r="F9" s="38">
        <v>46000.316134259258</v>
      </c>
      <c r="G9" s="131">
        <f ca="1">IFERROR(NOW()-F9,"")</f>
        <v>2.322418981930241E-2</v>
      </c>
      <c r="H9" s="38">
        <v>46000.291909722226</v>
      </c>
      <c r="I9" s="37" t="str">
        <f>IFERROR(VLOOKUP(D9,DB!A:F,6,0),"")</f>
        <v>Generator-SG</v>
      </c>
      <c r="J9" s="37" t="str">
        <f>IFERROR(VLOOKUP(D9,DB!A:G,7,0),"")</f>
        <v>Vandalized</v>
      </c>
      <c r="K9" s="37" t="s">
        <v>39155</v>
      </c>
      <c r="L9" s="37" t="str">
        <f>IFERROR(VLOOKUP(D9,DB!A:I,9,0),"")</f>
        <v>Latis</v>
      </c>
    </row>
    <row r="10" spans="1:13">
      <c r="A10" s="37"/>
      <c r="B10" s="37" t="str">
        <f>IFERROR(VLOOKUP(D10,DB!A:K,11,0),"")</f>
        <v/>
      </c>
      <c r="C10" s="37"/>
      <c r="D10" s="37"/>
      <c r="E10" s="37"/>
      <c r="F10" s="38"/>
      <c r="G10" s="131">
        <f ca="1">IFERROR(NOW()-F10,"")</f>
        <v>46000.339358449077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46000.339358449077</v>
      </c>
      <c r="H11" s="38"/>
      <c r="I11" s="37" t="str">
        <f>IFERROR(VLOOKUP(D11,DB!A:F,6,0),"")</f>
        <v/>
      </c>
      <c r="J11" s="37" t="str">
        <f>IFERROR(VLOOKUP(D11,DB!A:G,7,0),"")</f>
        <v/>
      </c>
      <c r="K11" s="37"/>
      <c r="L11" s="37" t="str">
        <f>IFERROR(VLOOKUP(D11,DB!A:I,9,0),"")</f>
        <v/>
      </c>
    </row>
    <row r="12" spans="1:13">
      <c r="A12" s="37"/>
      <c r="B12" s="37" t="str">
        <f>IFERROR(VLOOKUP(D12,DB!A:K,11,0),"")</f>
        <v/>
      </c>
      <c r="C12" s="37"/>
      <c r="D12" s="154"/>
      <c r="E12" s="37"/>
      <c r="F12" s="38"/>
      <c r="G12" s="131">
        <f ca="1">IFERROR(NOW()-F12,"")</f>
        <v>46000.339358449077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46000.339358449077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46000.339358449077</v>
      </c>
      <c r="H14" s="38"/>
      <c r="I14" s="37" t="str">
        <f>IFERROR(VLOOKUP(D14,DB!A:F,6,0),"")</f>
        <v/>
      </c>
      <c r="J14" s="37" t="str">
        <f>IFERROR(VLOOKUP(D14,DB!A:G,7,0),"")</f>
        <v/>
      </c>
      <c r="K14" s="37"/>
      <c r="L14" s="37" t="str">
        <f>IFERROR(VLOOKUP(D14,DB!A:I,9,0),"")</f>
        <v/>
      </c>
    </row>
    <row r="15" spans="1:13">
      <c r="A15" s="37"/>
      <c r="B15" s="37" t="str">
        <f>IFERROR(VLOOKUP(D15,DB!A:K,11,0),"")</f>
        <v/>
      </c>
      <c r="C15" s="37"/>
      <c r="D15" s="154"/>
      <c r="E15" s="37"/>
      <c r="F15" s="38"/>
      <c r="G15" s="131">
        <f ca="1">IFERROR(NOW()-F15,"")</f>
        <v>46000.339358449077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46000.339358449077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46000.339358449077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46000.339358449077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46000.339358449077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46000.339358449077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46000.339358449077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46000.339358449077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46000.339358449077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46000.339358449077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46000.339358449077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46000.339358449077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46000.339358449077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46000.339358449077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46000.339358449077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46000.339358449077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46000.339358449077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46000.339358449077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46000.339358449077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46000.339358449077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46000.339358449077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46000.339358449077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46000.339358449077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46000.339358449077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46000.339358449077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46000.339358449077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46000.339358449077</v>
      </c>
      <c r="H41" s="38"/>
      <c r="I41" s="37" t="str">
        <f>IFERROR(VLOOKUP(D41,DB!A:F,6,0),"")</f>
        <v/>
      </c>
      <c r="J41" s="37" t="str">
        <f>IFERROR(VLOOKUP(D41,DB!A:G,7,0),"")</f>
        <v/>
      </c>
      <c r="K41" s="37"/>
      <c r="L41" s="37" t="str">
        <f>IFERROR(VLOOKUP(D41,DB!A:I,9,0),"")</f>
        <v/>
      </c>
    </row>
    <row r="42" spans="1:12">
      <c r="A42" s="37" t="s">
        <v>39156</v>
      </c>
      <c r="B42" s="37" t="str">
        <f>IFERROR(VLOOKUP(D42,DB!A:K,11,0),"")</f>
        <v>R5</v>
      </c>
      <c r="C42" s="37">
        <v>1</v>
      </c>
      <c r="D42" s="37" t="s">
        <v>38187</v>
      </c>
      <c r="E42" s="37" t="s">
        <v>39106</v>
      </c>
      <c r="F42" s="38">
        <v>46000.087430555555</v>
      </c>
      <c r="G42" s="131">
        <f ca="1">IFERROR(NOW()-F42,"")</f>
        <v>0.25192789352149703</v>
      </c>
      <c r="H42" s="38">
        <v>46000.164756944447</v>
      </c>
      <c r="I42" s="37" t="str">
        <f>IFERROR(VLOOKUP(D42,DB!A:F,6,0),"")</f>
        <v>SCECO</v>
      </c>
      <c r="J42" s="37" t="str">
        <f>IFERROR(VLOOKUP(D42,DB!A:G,7,0),"")</f>
        <v>Haj Removal</v>
      </c>
      <c r="K42" s="37" t="s">
        <v>39157</v>
      </c>
      <c r="L42" s="37" t="str">
        <f>IFERROR(VLOOKUP(D42,DB!A:I,9,0),"")</f>
        <v>Latis</v>
      </c>
    </row>
    <row r="43" spans="1:12">
      <c r="A43" s="37"/>
      <c r="B43" s="37" t="str">
        <f>IFERROR(VLOOKUP(D43,DB!A:K,11,0),"")</f>
        <v/>
      </c>
      <c r="C43" s="37"/>
      <c r="D43" s="37"/>
      <c r="E43" s="37"/>
      <c r="F43" s="38"/>
      <c r="G43" s="131">
        <f ca="1">IFERROR(NOW()-F43,"")</f>
        <v>46000.339358449077</v>
      </c>
      <c r="H43" s="38"/>
      <c r="I43" s="37" t="str">
        <f>IFERROR(VLOOKUP(D43,DB!A:F,6,0),"")</f>
        <v/>
      </c>
      <c r="J43" s="37" t="str">
        <f>IFERROR(VLOOKUP(D43,DB!A:G,7,0),"")</f>
        <v/>
      </c>
      <c r="K43" s="37"/>
      <c r="L43" s="37" t="str">
        <f>IFERROR(VLOOKUP(D43,DB!A:I,9,0),"")</f>
        <v/>
      </c>
    </row>
  </sheetData>
  <dataValidations count="2">
    <dataValidation allowBlank="1" showInputMessage="1" showErrorMessage="1" sqref="E1" xr:uid="{920C6338-E771-4DAE-8C89-92A9093EA4DE}"/>
    <dataValidation type="list" allowBlank="1" showInputMessage="1" showErrorMessage="1" sqref="E2:E7 E8: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5"/>
  <sheetViews>
    <sheetView tabSelected="1" workbookViewId="0">
      <selection activeCell="E9" sqref="E9"/>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t="s">
        <v>39158</v>
      </c>
      <c r="E2" s="138"/>
      <c r="F2" s="117"/>
      <c r="G2" s="72">
        <f t="shared" ref="G2:G19" ca="1" si="0">IFERROR(NOW()-F2,"-")</f>
        <v>46000.339358449077</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46000.339358449077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46000.339358449077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46000.339358449077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46000.339358449077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46000.339358449077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46000.339358449077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46000.339358449077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46000.339358449077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46000.339358449077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46000.339358449077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46000.339358449077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46000.339358449077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46000.339358449077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46000.339358449077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46000.339358449077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46000.339358449077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46000.339358449077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ref="G20:G83" ca="1" si="1">IFERROR(NOW()-F20,"-")</f>
        <v>46000.339358449077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46000.339358449077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46000.339358449077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46000.339358449077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46000.339358449077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46000.339358449077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46000.339358449077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46000.339358449077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46000.339358449077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46000.339358449077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46000.339358449077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46000.339358449077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46000.339358449077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46000.339358449077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46000.339358449077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46000.339358449077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46000.339358449077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46000.339358449077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46000.339358449077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46000.339358449077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46000.339358449077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46000.339358449077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46000.339358449077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46000.339358449077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46000.339358449077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46000.339358449077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46000.339358449077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46000.339358449077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46000.339358449077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46000.339358449077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46000.339358449077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46000.339358449077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46000.339358449077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46000.339358449077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46000.339358449077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46000.339358449077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46000.339358449077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46000.339358449077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46000.339358449077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46000.339358449077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46000.339358449077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46000.339358449077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46000.339358449077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46000.339358449077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46000.339358449077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46000.339358449077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46000.339358449077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46000.339358449077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46000.339358449077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46000.339358449077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46000.339358449077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46000.339358449077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46000.339358449077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46000.339358449077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46000.339358449077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46000.339358449077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46000.339358449077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46000.339358449077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46000.339358449077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46000.339358449077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46000.339358449077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46000.339358449077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46000.339358449077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46000.339358449077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ref="G84:G147" ca="1" si="2">IFERROR(NOW()-F84,"-")</f>
        <v>46000.339358449077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46000.339358449077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46000.339358449077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46000.339358449077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46000.339358449077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46000.339358449077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46000.339358449077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46000.339358449077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46000.339358449077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46000.339358449077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46000.339358449077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46000.339358449077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46000.339358449077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46000.339358449077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46000.339358449077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46000.339358449077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46000.339358449077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46000.339358449077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46000.339358449077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46000.339358449077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46000.339358449077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46000.339358449077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46000.339358449077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46000.339358449077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46000.339358449077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46000.339358449077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46000.339358449077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46000.339358449077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46000.339358449077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46000.339358449077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46000.339358449077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46000.339358449077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46000.339358449077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46000.339358449077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46000.339358449077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46000.339358449077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46000.339358449077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46000.339358449077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46000.339358449077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46000.339358449077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46000.339358449077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46000.339358449077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46000.339358449077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46000.339358449077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46000.339358449077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46000.339358449077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46000.339358449077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46000.339358449077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46000.339358449077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46000.339358449077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46000.339358449077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46000.339358449077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46000.339358449077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46000.339358449077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46000.339358449077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46000.339358449077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46000.339358449077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46000.339358449077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46000.339358449077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46000.339358449077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46000.339358449077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46000.339358449077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46000.339358449077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46000.339358449077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ref="G148:G211" ca="1" si="3">IFERROR(NOW()-F148,"-")</f>
        <v>46000.339358449077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46000.339358449077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46000.339358449077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46000.339358449077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46000.339358449077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46000.339358449077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46000.339358449077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46000.339358449077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46000.339358449077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46000.339358449077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46000.339358449077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46000.339358449077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46000.339358449077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46000.339358449077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46000.339358449077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46000.339358449077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46000.339358449077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46000.339358449077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46000.339358449077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46000.339358449077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46000.339358449077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46000.339358449077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46000.339358449077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46000.339358449077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46000.339358449077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46000.339358449077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46000.339358449077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46000.339358449077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46000.339358449077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46000.339358449077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46000.339358449077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46000.339358449077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46000.339358449077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46000.339358449077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46000.339358449077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46000.339358449077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46000.339358449077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46000.339358449077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46000.339358449077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46000.339358449077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46000.339358449077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46000.339358449077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46000.339358449077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46000.339358449077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46000.339358449077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46000.339358449077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46000.339358449077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46000.339358449077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46000.339358449077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46000.339358449077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46000.339358449077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46000.339358449077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46000.339358449077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46000.339358449077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46000.339358449077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46000.339358449077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46000.339358449077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46000.339358449077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46000.339358449077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46000.339358449077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46000.339358449077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46000.339358449077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46000.339358449077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46000.339358449077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ref="G212:G275" ca="1" si="4">IFERROR(NOW()-F212,"-")</f>
        <v>46000.339358449077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46000.339358449077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46000.339358449077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46000.339358449077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46000.339358449077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46000.339358449077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46000.339358449077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46000.339358449077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46000.339358449077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46000.339358449077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46000.339358449077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46000.339358449077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46000.339358449077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46000.339358449077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46000.339358449077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46000.339358449077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46000.339358449077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46000.339358449077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46000.339358449077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46000.339358449077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46000.339358449077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46000.339358449077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46000.339358449077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46000.339358449077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46000.339358449077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46000.339358449077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46000.339358449077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46000.339358449077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46000.339358449077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46000.339358449077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46000.339358449077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46000.339358449077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46000.339358449077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46000.339358449077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46000.339358449077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46000.339358449077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46000.339358449077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46000.339358449077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46000.339358449077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46000.339358449077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46000.339358449077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46000.339358449077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46000.339358449077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46000.339358449077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46000.339358449077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46000.339358449077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46000.339358449077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46000.339358449077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46000.339358449077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46000.339358449077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46000.339358449077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46000.339358449077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46000.339358449077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46000.339358449077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46000.339358449077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46000.339358449077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46000.339358449077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46000.339358449077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46000.339358449077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46000.339358449077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46000.339358449077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46000.339358449077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46000.339358449077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46000.339358449077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ref="G276:G339" ca="1" si="5">IFERROR(NOW()-F276,"-")</f>
        <v>46000.339358449077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46000.339358449077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46000.339358449077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46000.339358449077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46000.339358449077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46000.339358449077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46000.339358449077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46000.339358449077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46000.339358449077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46000.339358449077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46000.339358449077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46000.339358449077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46000.339358449077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46000.339358449077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46000.339358449077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46000.339358449077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46000.339358449077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46000.339358449077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46000.339358449077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46000.339358449077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46000.339358449077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46000.339358449077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46000.339358449077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46000.339358449077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46000.339358449077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46000.339358449077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46000.339358449077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46000.339358449077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46000.339358449077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46000.339358449077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46000.339358449077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46000.339358449077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46000.339358449077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46000.339358449077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46000.339358449077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46000.339358449077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46000.339358449077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46000.339358449077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46000.339358449077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46000.339358449077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46000.339358449077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46000.339358449077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46000.339358449077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46000.339358449077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46000.339358449077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46000.339358449077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46000.339358449077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46000.339358449077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46000.339358449077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46000.339358449077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46000.339358449077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46000.339358449077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46000.339358449077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46000.339358449077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46000.339358449077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46000.339358449077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46000.339358449077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46000.339358449077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46000.339358449077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46000.339358449077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46000.339358449077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46000.339358449077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46000.339358449077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46000.339358449077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ref="G340:G403" ca="1" si="6">IFERROR(NOW()-F340,"-")</f>
        <v>46000.339358449077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46000.339358449077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46000.339358449077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46000.339358449077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46000.339358449077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46000.339358449077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46000.339358449077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46000.339358449077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46000.339358449077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46000.339358449077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46000.339358449077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46000.339358449077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46000.339358449077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46000.339358449077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46000.339358449077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46000.339358449077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46000.339358449077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46000.339358449077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46000.339358449077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46000.339358449077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46000.339358449077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46000.339358449077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46000.339358449077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46000.339358449077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46000.339358449077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46000.339358449077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46000.339358449077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46000.339358449077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46000.339358449077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46000.339358449077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46000.339358449077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46000.339358449077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46000.339358449077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46000.339358449077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46000.339358449077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46000.339358449077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46000.339358449077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46000.339358449077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46000.339358449077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46000.339358449077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46000.339358449077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46000.339358449077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46000.339358449077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46000.339358449077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46000.339358449077</v>
      </c>
      <c r="H384" s="117"/>
      <c r="I384" s="115" t="str">
        <f>IFERROR(VLOOKUP(D384,DB!A:F,6,0),"")</f>
        <v/>
      </c>
      <c r="J384" s="115" t="str">
        <f>IFERROR(VLOOKUP(D384,DB!A:G,7,0),"")</f>
        <v/>
      </c>
      <c r="K384" s="118"/>
      <c r="L384" s="133" t="str">
        <f>IFERROR(VLOOKUP(D384,DB!A:I,9,0),"")</f>
        <v/>
      </c>
    </row>
    <row r="385" spans="1:12" ht="31.5" customHeight="1">
      <c r="A385" s="139"/>
      <c r="B385" s="140" t="str">
        <f>IFERROR(VLOOKUP(D385,DB!A:K,11,0),"")</f>
        <v/>
      </c>
      <c r="C385" s="141"/>
      <c r="D385" s="140"/>
      <c r="E385" s="138"/>
      <c r="F385" s="142"/>
      <c r="G385" s="143">
        <f t="shared" ca="1" si="6"/>
        <v>46000.339358449077</v>
      </c>
      <c r="H385" s="142"/>
      <c r="I385" s="140" t="str">
        <f>IFERROR(VLOOKUP(D385,DB!A:F,6,0),"")</f>
        <v/>
      </c>
      <c r="J385" s="140" t="str">
        <f>IFERROR(VLOOKUP(D385,DB!A:G,7,0),"")</f>
        <v/>
      </c>
      <c r="K385" s="144"/>
      <c r="L385" s="145" t="str">
        <f>IFERROR(VLOOKUP(D385,DB!A:I,9,0),"")</f>
        <v/>
      </c>
    </row>
  </sheetData>
  <dataValidations count="2">
    <dataValidation allowBlank="1" showInputMessage="1" showErrorMessage="1" sqref="E1" xr:uid="{9E1BC488-8814-4F8A-8DBE-742B3278AB71}"/>
    <dataValidation type="list" allowBlank="1" showInputMessage="1" showErrorMessage="1" sqref="E2:E3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2025-12-09T05:09:02Z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