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8992" documentId="120_S{2AC9BD13-BADA-5192-A53E-5A8FF88502F6}" xr6:coauthVersionLast="47" xr6:coauthVersionMax="47" xr10:uidLastSave="{3E41A80A-6F99-4C01-B0AB-D2B400445645}"/>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9" i="3" l="1"/>
  <c r="B4" i="4"/>
  <c r="B5" i="4"/>
  <c r="B6" i="4"/>
  <c r="B7" i="4"/>
  <c r="B8" i="4"/>
  <c r="B9" i="4"/>
  <c r="B10" i="4"/>
  <c r="B11" i="4"/>
  <c r="B12" i="4"/>
  <c r="B3" i="4"/>
  <c r="G5" i="4"/>
  <c r="I5" i="4"/>
  <c r="J5" i="4"/>
  <c r="L3" i="4"/>
  <c r="L4" i="4"/>
  <c r="L5" i="4"/>
  <c r="L6" i="4"/>
  <c r="L7" i="4"/>
  <c r="B7" i="2"/>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L6" i="5"/>
  <c r="L7" i="5"/>
  <c r="J6" i="5"/>
  <c r="J7" i="5"/>
  <c r="I6" i="5"/>
  <c r="I7" i="5"/>
  <c r="B6" i="5"/>
  <c r="B7" i="5"/>
  <c r="G6" i="5"/>
  <c r="G7" i="5"/>
  <c r="D8" i="3"/>
  <c r="D5"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3" i="1"/>
  <c r="G3" i="1"/>
  <c r="I3" i="1"/>
  <c r="J3" i="1"/>
  <c r="L3" i="1"/>
  <c r="B4" i="1"/>
  <c r="G4" i="1"/>
  <c r="I4" i="1"/>
  <c r="J4" i="1"/>
  <c r="L4" i="1"/>
  <c r="B5" i="1"/>
  <c r="G5" i="1"/>
  <c r="I5" i="1"/>
  <c r="J5" i="1"/>
  <c r="L5" i="1"/>
  <c r="D4" i="3"/>
  <c r="D6" i="3"/>
  <c r="D7"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G2" i="1"/>
  <c r="G5" i="5"/>
  <c r="G3" i="4"/>
  <c r="I3" i="4"/>
  <c r="J3" i="4"/>
  <c r="G4" i="4"/>
  <c r="I4" i="4"/>
  <c r="J4" i="4"/>
  <c r="G6" i="4"/>
  <c r="I6" i="4"/>
  <c r="J6" i="4"/>
  <c r="G7" i="4"/>
  <c r="I7" i="4"/>
  <c r="J7" i="4"/>
  <c r="G8" i="4"/>
  <c r="I8" i="4"/>
  <c r="J8" i="4"/>
  <c r="L8" i="4"/>
  <c r="G9" i="4"/>
  <c r="I9" i="4"/>
  <c r="J9" i="4"/>
  <c r="L9" i="4"/>
  <c r="G10" i="4"/>
  <c r="I10" i="4"/>
  <c r="J10" i="4"/>
  <c r="L10" i="4"/>
  <c r="G11" i="4"/>
  <c r="I11" i="4"/>
  <c r="J11" i="4"/>
  <c r="L11"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G2" i="4"/>
  <c r="B4" i="2"/>
  <c r="G4" i="2"/>
  <c r="I4" i="2"/>
  <c r="J4" i="2"/>
  <c r="L4" i="2"/>
  <c r="B5" i="2"/>
  <c r="G5" i="2"/>
  <c r="I5" i="2"/>
  <c r="J5" i="2"/>
  <c r="L5" i="2"/>
  <c r="B6" i="2"/>
  <c r="G6" i="2"/>
  <c r="I6" i="2"/>
  <c r="J6" i="2"/>
  <c r="L6"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alcChain>
</file>

<file path=xl/sharedStrings.xml><?xml version="1.0" encoding="utf-8"?>
<sst xmlns="http://schemas.openxmlformats.org/spreadsheetml/2006/main" count="181591" uniqueCount="39210">
  <si>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</si>
  <si>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</si>
  <si>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</si>
  <si>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</si>
  <si>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</si>
  <si>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</si>
  <si>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</si>
  <si>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</si>
  <si>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</si>
  <si>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</si>
  <si>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</si>
  <si>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</si>
  <si>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</si>
  <si>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</si>
  <si>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</si>
  <si>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</si>
  <si>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</si>
  <si>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</si>
  <si>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</si>
  <si>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</si>
  <si>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</si>
  <si>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</si>
  <si>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</si>
  <si>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</si>
  <si>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</si>
  <si>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</si>
  <si>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</si>
  <si>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</si>
  <si>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</si>
  <si>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</si>
  <si>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</si>
  <si>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</si>
  <si>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</si>
  <si>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</si>
  <si>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</si>
  <si>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</si>
  <si>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</si>
  <si>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</si>
  <si>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</si>
  <si>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</si>
  <si>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</si>
  <si>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</si>
  <si>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</si>
  <si>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</si>
  <si>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</si>
  <si>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</si>
  <si>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</si>
  <si>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</si>
  <si>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</si>
  <si>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</si>
  <si>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</si>
  <si>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</si>
  <si>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</si>
  <si>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</si>
  <si>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</si>
  <si>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</si>
  <si>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</si>
  <si>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</si>
  <si>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</si>
  <si>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</si>
  <si>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</si>
  <si>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</si>
  <si>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</si>
  <si>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</si>
  <si>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</si>
  <si>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</si>
  <si>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</si>
  <si>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</si>
  <si>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</si>
  <si>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</si>
  <si>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</si>
  <si>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</si>
  <si>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</si>
  <si>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</si>
  <si>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</si>
  <si>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</si>
  <si>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</si>
  <si>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</si>
  <si>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</si>
  <si>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</si>
  <si>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</si>
  <si>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</si>
  <si>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</si>
  <si>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</si>
  <si>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</si>
  <si>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</si>
  <si>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</si>
  <si>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</si>
  <si>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</si>
  <si>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</si>
  <si>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</si>
  <si>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</si>
  <si>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</si>
  <si>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</si>
  <si>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</si>
  <si>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</si>
  <si>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</si>
  <si>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</si>
  <si>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</si>
  <si>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</si>
  <si>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</si>
  <si>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</si>
  <si>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</si>
  <si>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</si>
  <si>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</si>
  <si>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</si>
  <si>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</si>
  <si>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</si>
  <si>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</si>
  <si>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</si>
  <si>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</si>
  <si>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</si>
  <si>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</si>
  <si>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</si>
  <si>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</si>
  <si>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</si>
  <si>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</si>
  <si>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</si>
  <si>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</si>
  <si>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</si>
  <si>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</si>
  <si>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</si>
  <si>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</si>
  <si>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</si>
  <si>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</si>
  <si>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</si>
  <si>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</si>
  <si>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</si>
  <si>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</si>
  <si>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</si>
  <si>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</si>
  <si>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</si>
  <si>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</si>
  <si>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</si>
  <si>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</si>
  <si>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</si>
  <si>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</si>
  <si>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</si>
  <si>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</si>
  <si>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</si>
  <si>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</si>
  <si>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</si>
  <si>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</si>
  <si>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</si>
  <si>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</si>
  <si>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</si>
  <si>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</si>
  <si>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</si>
  <si>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</si>
  <si>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</si>
  <si>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</si>
  <si>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</si>
  <si>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</si>
  <si>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</si>
  <si>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</si>
  <si>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</si>
  <si>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</si>
  <si>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</si>
  <si>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</si>
  <si>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</si>
  <si>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</si>
  <si>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</si>
  <si>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</si>
  <si>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</si>
  <si>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</si>
  <si>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</si>
  <si>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</si>
  <si>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</si>
  <si>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</si>
  <si>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</si>
  <si>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</si>
  <si>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</si>
  <si>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</si>
  <si>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</si>
  <si>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</si>
  <si>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</si>
  <si>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</si>
  <si>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</si>
  <si>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</si>
  <si>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</si>
  <si>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</si>
  <si>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</si>
  <si>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</si>
  <si>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</si>
  <si>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</si>
  <si>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</si>
  <si>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</si>
  <si>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</si>
  <si>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</si>
  <si>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</si>
  <si>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</si>
  <si>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</si>
  <si>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</si>
  <si>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</si>
  <si>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</si>
  <si>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</si>
  <si>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</si>
  <si>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</si>
  <si>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</si>
  <si>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</si>
  <si>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</si>
  <si>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</si>
  <si>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</si>
  <si>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</si>
  <si>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</si>
  <si>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</si>
  <si>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</si>
  <si>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</si>
  <si>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</si>
  <si>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</si>
  <si>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</si>
  <si>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</si>
  <si>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</si>
  <si>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</si>
  <si>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</si>
  <si>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</si>
  <si>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</si>
  <si>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</si>
  <si>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</si>
  <si>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</si>
  <si>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</si>
  <si>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</si>
  <si>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</si>
  <si>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</si>
  <si>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</si>
  <si>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</si>
  <si>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</si>
  <si>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</si>
  <si>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</si>
  <si>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</si>
  <si>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</si>
  <si>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</si>
  <si>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</si>
  <si>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</si>
  <si>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</si>
  <si>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</si>
  <si>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</si>
  <si>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</si>
  <si>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</si>
  <si>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</si>
  <si>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</si>
  <si>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</si>
  <si>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</si>
  <si>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</si>
  <si>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</si>
  <si>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</si>
  <si>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</si>
  <si>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</si>
  <si>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</si>
  <si>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</si>
  <si>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</si>
  <si>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</si>
  <si>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</si>
  <si>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</si>
  <si>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</si>
  <si>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</si>
  <si>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</si>
  <si>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</si>
  <si>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</si>
  <si>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</si>
  <si>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</si>
  <si>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</si>
  <si>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</si>
  <si>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</si>
  <si>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</si>
  <si>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</si>
  <si>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</si>
  <si>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</si>
  <si>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</si>
  <si>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</si>
  <si>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</si>
  <si>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</si>
  <si>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</si>
  <si>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</si>
  <si>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</si>
  <si>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</si>
  <si>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</si>
  <si>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</si>
  <si>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</si>
  <si>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</si>
  <si>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</si>
  <si>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</si>
  <si>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</si>
  <si>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</si>
  <si>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</si>
  <si>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</si>
  <si>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</si>
  <si>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</si>
  <si>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</si>
  <si>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</si>
  <si>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</si>
  <si>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</si>
  <si>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</si>
  <si>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</si>
  <si>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</si>
  <si>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</si>
  <si>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</si>
  <si>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</si>
  <si>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</si>
  <si>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</si>
  <si>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</si>
  <si>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</si>
  <si>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</si>
  <si>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</si>
  <si>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</si>
  <si>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</si>
  <si>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</si>
  <si>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</si>
  <si>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</si>
  <si>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</si>
  <si>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</si>
  <si>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</si>
  <si>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</si>
  <si>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</si>
  <si>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</si>
  <si>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</si>
  <si>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</si>
  <si>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</si>
  <si>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</si>
  <si>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</si>
  <si>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</si>
  <si>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</si>
  <si>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</si>
  <si>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</si>
  <si>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</si>
  <si>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</si>
  <si>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</si>
  <si>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</si>
  <si>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</si>
  <si>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</si>
  <si>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</si>
  <si>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</si>
  <si>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</si>
  <si>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</si>
  <si>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</si>
  <si>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</si>
  <si>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</si>
  <si>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</si>
  <si>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</si>
  <si>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</si>
  <si>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</si>
  <si>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</si>
  <si>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</si>
  <si>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</si>
  <si>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</si>
  <si>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</si>
  <si>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</si>
  <si>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</si>
  <si>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</si>
  <si>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</si>
  <si>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</si>
  <si>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</si>
  <si>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</si>
  <si>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</si>
  <si>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</si>
  <si>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</si>
  <si>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</si>
  <si>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</si>
  <si>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</si>
  <si>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</si>
  <si>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</si>
  <si>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</si>
  <si>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</si>
  <si>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</si>
  <si>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</si>
  <si>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</si>
  <si>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</si>
  <si>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</si>
  <si>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</si>
  <si>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</si>
  <si>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</si>
  <si>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</si>
  <si>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</si>
  <si>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</si>
  <si>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</si>
  <si>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</si>
  <si>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</si>
  <si>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</si>
  <si>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</si>
  <si>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</si>
  <si>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</si>
  <si>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</si>
  <si>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</si>
  <si>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</si>
  <si>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</si>
  <si>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</si>
  <si>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</si>
  <si>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</si>
  <si>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</si>
  <si>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</si>
  <si>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</si>
  <si>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</si>
  <si>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</si>
  <si>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</si>
  <si>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</si>
  <si>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</si>
  <si>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</si>
  <si>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</si>
  <si>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</si>
  <si>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</si>
  <si>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</si>
  <si>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</si>
  <si>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</si>
  <si>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</si>
  <si>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</si>
  <si>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</si>
  <si>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</si>
  <si>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</si>
  <si>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</si>
  <si>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</si>
  <si>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</si>
  <si>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</si>
  <si>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</si>
  <si>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</si>
  <si>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</si>
  <si>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</si>
  <si>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</si>
  <si>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</si>
  <si>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</si>
  <si>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</si>
  <si>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</si>
  <si>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</si>
  <si>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</si>
  <si>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</si>
  <si>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</si>
  <si>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</si>
  <si>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</si>
  <si>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</si>
  <si>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</si>
  <si>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</si>
  <si>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</si>
  <si>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</si>
  <si>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</si>
  <si>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</si>
  <si>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</si>
  <si>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</si>
  <si>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</si>
  <si>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</si>
  <si>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</si>
  <si>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</si>
  <si>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</si>
  <si>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</si>
  <si>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</si>
  <si>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</si>
  <si>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</si>
  <si>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</si>
  <si>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</si>
  <si>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</si>
  <si>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</si>
  <si>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</si>
  <si>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</si>
  <si>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</si>
  <si>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</si>
  <si>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</si>
  <si>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</si>
  <si>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</si>
  <si>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</si>
  <si>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</si>
  <si>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</si>
  <si>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</si>
  <si>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</si>
  <si>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</si>
  <si>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</si>
  <si>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</si>
  <si>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</si>
  <si>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</si>
  <si>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</si>
  <si>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</si>
  <si>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</si>
  <si>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</si>
  <si>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</si>
  <si>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</si>
  <si>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</si>
  <si>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</si>
  <si>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</si>
  <si>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</si>
  <si>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</si>
  <si>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</si>
  <si>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</si>
  <si>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</si>
  <si>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</si>
  <si>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</si>
  <si>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</si>
  <si>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</si>
  <si>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</si>
  <si>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</si>
  <si>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</si>
  <si>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</si>
  <si>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</si>
  <si>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</si>
  <si>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</si>
  <si>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</si>
  <si>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</si>
  <si>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</si>
  <si>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</si>
  <si>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</si>
  <si>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</si>
  <si>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</si>
  <si>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</si>
  <si>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</si>
  <si>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</si>
  <si>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</si>
  <si>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</si>
  <si>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</si>
  <si>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</si>
  <si>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</si>
  <si>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</si>
  <si>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</si>
  <si>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</si>
  <si>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</si>
  <si>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</si>
  <si>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</si>
  <si>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</si>
  <si>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</si>
  <si>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</si>
  <si>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</si>
  <si>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</si>
  <si>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</si>
  <si>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</si>
  <si>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</si>
  <si>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</si>
  <si>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</si>
  <si>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</si>
  <si>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</si>
  <si>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</si>
  <si>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</si>
  <si>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</si>
  <si>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</si>
  <si>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</si>
  <si>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</si>
  <si>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</si>
  <si>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</si>
  <si>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</si>
  <si>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</si>
  <si>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</si>
  <si>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</si>
  <si>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</si>
  <si>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</si>
  <si>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</si>
  <si>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</si>
  <si>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</si>
  <si>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</si>
  <si>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</si>
  <si>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</si>
  <si>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</si>
  <si>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</si>
  <si>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</si>
  <si>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</si>
  <si>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</si>
  <si>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</si>
  <si>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</si>
  <si>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</si>
  <si>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</si>
  <si>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</si>
  <si>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</si>
  <si>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</si>
  <si>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</si>
  <si>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</si>
  <si>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</si>
  <si>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</si>
  <si>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</si>
  <si>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</si>
  <si>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</si>
  <si>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</si>
  <si>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</si>
  <si>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</si>
  <si>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</si>
  <si>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</si>
  <si>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</si>
  <si>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</si>
  <si>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</si>
  <si>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</si>
  <si>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</si>
  <si>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</si>
  <si>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</si>
  <si>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</si>
  <si>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</si>
  <si>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</si>
  <si>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</si>
  <si>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</si>
  <si>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</si>
  <si>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</si>
  <si>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</si>
  <si>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</si>
  <si>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</si>
  <si>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</si>
  <si>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</si>
  <si>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</si>
  <si>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</si>
  <si>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</si>
  <si>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</si>
  <si>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</si>
  <si>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</si>
  <si>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</si>
  <si>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</si>
  <si>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</si>
  <si>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</si>
  <si>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</si>
  <si>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</si>
  <si>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</si>
  <si>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</si>
  <si>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</si>
  <si>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</si>
  <si>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</si>
  <si>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</si>
  <si>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</si>
  <si>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</si>
  <si>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</si>
  <si>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</si>
  <si>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</si>
  <si>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</si>
  <si>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</si>
  <si>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</si>
  <si>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</si>
  <si>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</si>
  <si>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</si>
  <si>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</si>
  <si>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</si>
  <si>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</si>
  <si>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</si>
  <si>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</si>
  <si>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</si>
  <si>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</si>
  <si>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</si>
  <si>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</si>
  <si>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</si>
  <si>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</si>
  <si>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</si>
  <si>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</si>
  <si>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</si>
  <si>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</si>
  <si>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</si>
  <si>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</si>
  <si>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</si>
  <si>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</si>
  <si>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</si>
  <si>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</si>
  <si>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</si>
  <si>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</si>
  <si>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</si>
  <si>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</si>
  <si>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</si>
  <si>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</si>
  <si>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</si>
  <si>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</si>
  <si>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</si>
  <si>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</si>
  <si>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</si>
  <si>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</si>
  <si>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</si>
  <si>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</si>
  <si>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</si>
  <si>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</si>
  <si>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</si>
  <si>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</si>
  <si>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</si>
  <si>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</si>
  <si>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</si>
  <si>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</si>
  <si>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</si>
  <si>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</si>
  <si>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</si>
  <si>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</si>
  <si>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</si>
  <si>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</si>
  <si>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</si>
  <si>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</si>
  <si>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</si>
  <si>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</si>
  <si>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</si>
  <si>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</si>
  <si>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</si>
  <si>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</si>
  <si>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</si>
  <si>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</si>
  <si>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</si>
  <si>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</si>
  <si>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</si>
  <si>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</si>
  <si>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</si>
  <si>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</si>
  <si>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</si>
  <si>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</si>
  <si>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</si>
  <si>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</si>
  <si>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</si>
  <si>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</si>
  <si>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</si>
  <si>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</si>
  <si>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</si>
  <si>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</si>
  <si>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</si>
  <si>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</si>
  <si>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</si>
  <si>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</si>
  <si>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</si>
  <si>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</si>
  <si>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</si>
  <si>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</si>
  <si>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</si>
  <si>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</si>
  <si>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</si>
  <si>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</si>
  <si>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</si>
  <si>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</si>
  <si>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</si>
  <si>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</si>
  <si>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</si>
  <si>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</si>
  <si>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</si>
  <si>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</si>
  <si>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</si>
  <si>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</si>
  <si>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</si>
  <si>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</si>
  <si>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</si>
  <si>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</si>
  <si>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</si>
  <si>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</si>
  <si>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</si>
  <si>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</si>
  <si>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</si>
  <si>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</si>
  <si>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</si>
  <si>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</si>
  <si>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</si>
  <si>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</si>
  <si>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</si>
  <si>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</si>
  <si>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</si>
  <si>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</si>
  <si>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</si>
  <si>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</si>
  <si>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</si>
  <si>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</si>
  <si>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</si>
  <si>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</si>
  <si>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</si>
  <si>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</si>
  <si>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</si>
  <si>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</si>
  <si>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</si>
  <si>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</si>
  <si>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</si>
  <si>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</si>
  <si>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</si>
  <si>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</si>
  <si>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</si>
  <si>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</si>
  <si>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</si>
  <si>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</si>
  <si>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</si>
  <si>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</si>
  <si>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</si>
  <si>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</si>
  <si>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</si>
  <si>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</si>
  <si>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</si>
  <si>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</si>
  <si>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</si>
  <si>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</si>
  <si>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</si>
  <si>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</si>
  <si>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</si>
  <si>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</si>
  <si>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</si>
  <si>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</si>
  <si>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</si>
  <si>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</si>
  <si>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</si>
  <si>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</si>
  <si>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</si>
  <si>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</si>
  <si>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</si>
  <si>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</si>
  <si>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</si>
  <si>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</si>
  <si>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</si>
  <si>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</si>
  <si>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</si>
  <si>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</si>
  <si>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</si>
  <si>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</si>
  <si>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</si>
  <si>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</si>
  <si>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</si>
  <si>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</si>
  <si>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</si>
  <si>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</si>
  <si>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</si>
  <si>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</si>
  <si>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</si>
  <si>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</si>
  <si>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</si>
  <si>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</si>
  <si>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</si>
  <si>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</si>
  <si>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</si>
  <si>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</si>
  <si>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</si>
  <si>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</si>
  <si>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</si>
  <si>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</si>
  <si>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</si>
  <si>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</si>
  <si>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</si>
  <si>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</si>
  <si>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</si>
  <si>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</si>
  <si>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</si>
  <si>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</si>
  <si>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</si>
  <si>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</si>
  <si>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</si>
  <si>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</si>
  <si>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</si>
  <si>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</si>
  <si>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</si>
  <si>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</si>
  <si>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</si>
  <si>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</si>
  <si>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</si>
  <si>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</si>
  <si>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</si>
  <si>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</si>
  <si>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</si>
  <si>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</si>
  <si>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</si>
  <si>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</si>
  <si>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</si>
  <si>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</si>
  <si>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</si>
  <si>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</si>
  <si>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</si>
  <si>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</si>
  <si>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</si>
  <si>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</si>
  <si>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</si>
  <si>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</si>
  <si>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</si>
  <si>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</si>
  <si>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</si>
  <si>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</si>
  <si>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</si>
  <si>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</si>
  <si>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</si>
  <si>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</si>
  <si>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</si>
  <si>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</si>
  <si>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</si>
  <si>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</si>
  <si>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</si>
  <si>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</si>
  <si>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</si>
  <si>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</si>
  <si>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</si>
  <si>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</si>
  <si>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</si>
  <si>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</si>
  <si>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</si>
  <si>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</si>
  <si>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</si>
  <si>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</si>
  <si>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</si>
  <si>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</si>
  <si>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</si>
  <si>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</si>
  <si>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</si>
  <si>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</si>
  <si>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</si>
  <si>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</si>
  <si>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</si>
  <si>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</si>
  <si>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</si>
  <si>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</si>
  <si>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</si>
  <si>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</si>
  <si>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</si>
  <si>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</si>
  <si>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</si>
  <si>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</si>
  <si>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</si>
  <si>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</si>
  <si>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</si>
  <si>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</si>
  <si>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</si>
  <si>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</si>
  <si>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</si>
  <si>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</si>
  <si>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</si>
  <si>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</si>
  <si>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</si>
  <si>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</si>
  <si>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</si>
  <si>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</si>
  <si>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</si>
  <si>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</si>
  <si>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</si>
  <si>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</si>
  <si>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</si>
  <si>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</si>
  <si>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</si>
  <si>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</si>
  <si>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</si>
  <si>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</si>
  <si>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</si>
  <si>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</si>
  <si>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</si>
  <si>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</si>
  <si>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</si>
  <si>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</si>
  <si>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</si>
  <si>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</si>
  <si>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</si>
  <si>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</si>
  <si>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</si>
  <si>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</si>
  <si>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</si>
  <si>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</si>
  <si>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</si>
  <si>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</si>
  <si>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</si>
  <si>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</si>
  <si>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</si>
  <si>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</si>
  <si>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</si>
  <si>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</si>
  <si>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</si>
  <si>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</si>
  <si>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</si>
  <si>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</si>
  <si>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</si>
  <si>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</si>
  <si>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</si>
  <si>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</si>
  <si>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</si>
  <si>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</si>
  <si>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</si>
  <si>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</si>
  <si>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</si>
  <si>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</si>
  <si>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</si>
  <si>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</si>
  <si>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</si>
  <si>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</si>
  <si>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</si>
  <si>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</si>
  <si>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</si>
  <si>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</si>
  <si>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</si>
  <si>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</si>
  <si>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</si>
  <si>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</si>
  <si>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</si>
  <si>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</si>
  <si>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</si>
  <si>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</si>
  <si>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</si>
  <si>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</si>
  <si>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</si>
  <si>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</si>
  <si>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</si>
  <si>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</si>
  <si>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</si>
  <si>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</si>
  <si>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</si>
  <si>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</si>
  <si>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</si>
  <si>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</si>
  <si>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</si>
  <si>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</si>
  <si>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</si>
  <si>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</si>
  <si>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</si>
  <si>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</si>
  <si>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</si>
  <si>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</si>
  <si>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</si>
  <si>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</si>
  <si>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</si>
  <si>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</si>
  <si>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</si>
  <si>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</si>
  <si>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</si>
  <si>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</si>
  <si>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</si>
  <si>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</si>
  <si>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</si>
  <si>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</si>
  <si>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</si>
  <si>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</si>
  <si>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</si>
  <si>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</si>
  <si>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</si>
  <si>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</si>
  <si>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</si>
  <si>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</si>
  <si>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</si>
  <si>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</si>
  <si>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</si>
  <si>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</si>
  <si>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</si>
  <si>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</si>
  <si>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</si>
  <si>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</si>
  <si>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</si>
  <si>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</si>
  <si>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</si>
  <si>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</si>
  <si>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</si>
  <si>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</si>
  <si>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</si>
  <si>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</si>
  <si>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</si>
  <si>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</si>
  <si>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</si>
  <si>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</si>
  <si>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</si>
  <si>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</si>
  <si>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</si>
  <si>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</si>
  <si>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</si>
  <si>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</si>
  <si>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</si>
  <si>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</si>
  <si>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</si>
  <si>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</si>
  <si>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</si>
  <si>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</si>
  <si>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</si>
  <si>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</si>
  <si>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</si>
  <si>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</si>
  <si>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</si>
  <si>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</si>
  <si>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</si>
  <si>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</si>
  <si>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</si>
  <si>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</si>
  <si>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</si>
  <si>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</si>
  <si>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</si>
  <si>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</si>
  <si>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</si>
  <si>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</si>
  <si>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</si>
  <si>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</si>
  <si>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</si>
  <si>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</si>
  <si>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</si>
  <si>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</si>
  <si>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</si>
  <si>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</si>
  <si>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</si>
  <si>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</si>
  <si>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</si>
  <si>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</si>
  <si>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</si>
  <si>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</si>
  <si>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</si>
  <si>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</si>
  <si>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</si>
  <si>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</si>
  <si>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</si>
  <si>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</si>
  <si>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</si>
  <si>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</si>
  <si>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</si>
  <si>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</si>
  <si>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</si>
  <si>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</si>
  <si>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</si>
  <si>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</si>
  <si>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</si>
  <si>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</si>
  <si>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</si>
  <si>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</si>
  <si>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</si>
  <si>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</si>
  <si>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</si>
  <si>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</si>
  <si>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</si>
  <si>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</si>
  <si>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</si>
  <si>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</si>
  <si>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</si>
  <si>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</si>
  <si>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</si>
  <si>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</si>
  <si>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</si>
  <si>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</si>
  <si>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</si>
  <si>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</si>
  <si>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</si>
  <si>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</si>
  <si>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</si>
  <si>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</si>
  <si>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</si>
  <si>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</si>
  <si>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</si>
  <si>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</si>
  <si>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</si>
  <si>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</si>
  <si>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</si>
  <si>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</si>
  <si>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</si>
  <si>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</si>
  <si>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</si>
  <si>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</si>
  <si>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</si>
  <si>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</si>
  <si>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</si>
  <si>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</si>
  <si>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</si>
  <si>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</si>
  <si>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</si>
  <si>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</si>
  <si>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</si>
  <si>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</si>
  <si>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</si>
  <si>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</si>
  <si>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</si>
  <si>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</si>
  <si>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</si>
  <si>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</si>
  <si>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</si>
  <si>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</si>
  <si>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</si>
  <si>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</si>
  <si>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</si>
  <si>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</si>
  <si>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</si>
  <si>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</si>
  <si>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</si>
  <si>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</si>
  <si>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</si>
  <si>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</si>
  <si>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</si>
  <si>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</si>
  <si>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</si>
  <si>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</si>
  <si>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</si>
  <si>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</si>
  <si>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</si>
  <si>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</si>
  <si>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</si>
  <si>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</si>
  <si>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</si>
  <si>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</si>
  <si>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</si>
  <si>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</si>
  <si>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</si>
  <si>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</si>
  <si>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</si>
  <si>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</si>
  <si>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</si>
  <si>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</si>
  <si>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</si>
  <si>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</si>
  <si>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</si>
  <si>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</si>
  <si>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</si>
  <si>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</si>
  <si>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</si>
  <si>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</si>
  <si>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</si>
  <si>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</si>
  <si>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</si>
  <si>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</si>
  <si>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</si>
  <si>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</si>
  <si>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</si>
  <si>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</si>
  <si>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</si>
  <si>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</si>
  <si>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</si>
  <si>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</si>
  <si>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</si>
  <si>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</si>
  <si>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</si>
  <si>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</si>
  <si>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</si>
  <si>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</si>
  <si>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</si>
  <si>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</si>
  <si>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</si>
  <si>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</si>
  <si>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</si>
  <si>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</si>
  <si>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</si>
  <si>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</si>
  <si>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</si>
  <si>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</si>
  <si>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</si>
  <si>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</si>
  <si>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</si>
  <si>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</si>
  <si>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</si>
  <si>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</si>
  <si>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</si>
  <si>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</si>
  <si>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</si>
  <si>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</si>
  <si>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</si>
  <si>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</si>
  <si>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</si>
  <si>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</si>
  <si>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</si>
  <si>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</si>
  <si>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</si>
  <si>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</si>
  <si>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</si>
  <si>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</si>
  <si>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</si>
  <si>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</si>
  <si>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</si>
  <si>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</si>
  <si>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</si>
  <si>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</si>
  <si>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</si>
  <si>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</si>
  <si>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</si>
  <si>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</si>
  <si>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</si>
  <si>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</si>
  <si>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</si>
  <si>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</si>
  <si>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</si>
  <si>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</si>
  <si>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</si>
  <si>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</si>
  <si>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</si>
  <si>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</si>
  <si>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</si>
  <si>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</si>
  <si>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</si>
  <si>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</si>
  <si>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</si>
  <si>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</si>
  <si>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</si>
  <si>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</si>
  <si>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</si>
  <si>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</si>
  <si>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</si>
  <si>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</si>
  <si>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</si>
  <si>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</si>
  <si>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</si>
  <si>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</si>
  <si>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</si>
  <si>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</si>
  <si>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</si>
  <si>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</si>
  <si>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</si>
  <si>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</si>
  <si>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</si>
  <si>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</si>
  <si>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</si>
  <si>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</si>
  <si>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</si>
  <si>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</si>
  <si>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</si>
  <si>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</si>
  <si>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</si>
  <si>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</si>
  <si>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</si>
  <si>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</si>
  <si>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</si>
  <si>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</si>
  <si>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</si>
  <si>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</si>
  <si>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</si>
  <si>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</si>
  <si>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</si>
  <si>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</si>
  <si>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</si>
  <si>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</si>
  <si>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</si>
  <si>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</si>
  <si>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</si>
  <si>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</si>
  <si>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</si>
  <si>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</si>
  <si>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</si>
  <si>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</si>
  <si>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</si>
  <si>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</si>
  <si>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</si>
  <si>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</si>
  <si>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</si>
  <si>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</si>
  <si>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</si>
  <si>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</si>
  <si>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</si>
  <si>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</si>
  <si>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</si>
  <si>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</si>
  <si>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</si>
  <si>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</si>
  <si>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</si>
  <si>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</si>
  <si>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</si>
  <si>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</si>
  <si>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</si>
  <si>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</si>
  <si>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</si>
  <si>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</si>
  <si>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</si>
  <si>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</si>
  <si>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</si>
  <si>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</si>
  <si>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</si>
  <si>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</si>
  <si>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</si>
  <si>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</si>
  <si>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</si>
  <si>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</si>
  <si>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</si>
  <si>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</si>
  <si>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</si>
  <si>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</si>
  <si>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</si>
  <si>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</si>
  <si>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</si>
  <si>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</si>
  <si>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</si>
  <si>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</si>
  <si>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</si>
  <si>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</si>
  <si>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</si>
  <si>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</si>
  <si>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</si>
  <si>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</si>
  <si>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</si>
  <si>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</si>
  <si>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</si>
  <si>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</si>
  <si>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</si>
  <si>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</si>
  <si>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</si>
  <si>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</si>
  <si>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</si>
  <si>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</si>
  <si>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</si>
  <si>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</si>
  <si>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</si>
  <si>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</si>
  <si>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</si>
  <si>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</si>
  <si>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</si>
  <si>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</si>
  <si>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</si>
  <si>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</si>
  <si>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</si>
  <si>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</si>
  <si>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</si>
  <si>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</si>
  <si>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</si>
  <si>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</si>
  <si>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</si>
  <si>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</si>
  <si>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</si>
  <si>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</si>
  <si>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</si>
  <si>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</si>
  <si>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</si>
  <si>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</si>
  <si>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</si>
  <si>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</si>
  <si>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</si>
  <si>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</si>
  <si>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</si>
  <si>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</si>
  <si>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</si>
  <si>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</si>
  <si>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</si>
  <si>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</si>
  <si>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</si>
  <si>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</si>
  <si>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</si>
  <si>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</si>
  <si>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</si>
  <si>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</si>
  <si>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</si>
  <si>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</si>
  <si>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</si>
  <si>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</si>
  <si>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</si>
  <si>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</si>
  <si>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</si>
  <si>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</si>
  <si>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</si>
  <si>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</si>
  <si>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</si>
  <si>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</si>
  <si>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</si>
  <si>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</si>
  <si>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</si>
  <si>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</si>
  <si>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</si>
  <si>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</si>
  <si>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</si>
  <si>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</si>
  <si>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</si>
  <si>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</si>
  <si>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</si>
  <si>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</si>
  <si>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</si>
  <si>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</si>
  <si>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</si>
  <si>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</si>
  <si>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</si>
  <si>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</si>
  <si>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</si>
  <si>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</si>
  <si>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</si>
  <si>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</si>
  <si>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</si>
  <si>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</si>
  <si>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</si>
  <si>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</si>
  <si>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</si>
  <si>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</si>
  <si>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</si>
  <si>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</si>
  <si>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</si>
  <si>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</si>
  <si>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</si>
  <si>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</si>
  <si>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</si>
  <si>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</si>
  <si>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</si>
  <si>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</si>
  <si>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</si>
  <si>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</si>
  <si>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</si>
  <si>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</si>
  <si>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</si>
  <si>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</si>
  <si>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</si>
  <si>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</si>
  <si>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</si>
  <si>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</si>
  <si>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</si>
  <si>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</si>
  <si>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</si>
  <si>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</si>
  <si>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</si>
  <si>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</si>
  <si>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</si>
  <si>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</si>
  <si>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</si>
  <si>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</si>
  <si>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</si>
  <si>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</si>
  <si>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</si>
  <si>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</si>
  <si>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</si>
  <si>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</si>
  <si>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</si>
  <si>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</si>
  <si>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</si>
  <si>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</si>
  <si>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</si>
  <si>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</si>
  <si>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</si>
  <si>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</si>
  <si>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</si>
  <si>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</si>
  <si>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</si>
  <si>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</si>
  <si>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</si>
  <si>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</si>
  <si>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</si>
  <si>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</si>
  <si>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</si>
  <si>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</si>
  <si>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</si>
  <si>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</si>
  <si>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</si>
  <si>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</si>
  <si>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</si>
  <si>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</si>
  <si>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</si>
  <si>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</si>
  <si>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</si>
  <si>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</si>
  <si>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</si>
  <si>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</si>
  <si>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</si>
  <si>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</si>
  <si>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</si>
  <si>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</si>
  <si>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</si>
  <si>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</si>
  <si>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</si>
  <si>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</si>
  <si>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</si>
  <si>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</si>
  <si>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</si>
  <si>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</si>
  <si>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</si>
  <si>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</si>
  <si>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</si>
  <si>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</si>
  <si>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</si>
  <si>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</si>
  <si>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</si>
  <si>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</si>
  <si>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</si>
  <si>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</si>
  <si>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</si>
  <si>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</si>
  <si>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</si>
  <si>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</si>
  <si>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</si>
  <si>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</si>
  <si>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</si>
  <si>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</si>
  <si>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</si>
  <si>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</si>
  <si>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</si>
  <si>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</si>
  <si>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</si>
  <si>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</si>
  <si>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</si>
  <si>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</si>
  <si>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</si>
  <si>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</si>
  <si>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</si>
  <si>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</si>
  <si>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</si>
  <si>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</si>
  <si>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</si>
  <si>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</si>
  <si>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</si>
  <si>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</si>
  <si>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</si>
  <si>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</si>
  <si>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</si>
  <si>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</si>
  <si>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</si>
  <si>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</si>
  <si>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</si>
  <si>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</si>
  <si>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</si>
  <si>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</si>
  <si>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</si>
  <si>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</si>
  <si>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</si>
  <si>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</si>
  <si>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</si>
  <si>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</si>
  <si>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</si>
  <si>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</si>
  <si>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</si>
  <si>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</si>
  <si>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</si>
  <si>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</si>
  <si>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</si>
  <si>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</si>
  <si>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</si>
  <si>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</si>
  <si>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</si>
  <si>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</si>
  <si>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</si>
  <si>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</si>
  <si>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</si>
  <si>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</si>
  <si>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</si>
  <si>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</si>
  <si>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</si>
  <si>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</si>
  <si>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</si>
  <si>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</si>
  <si>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</si>
  <si>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</si>
  <si>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</si>
  <si>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</si>
  <si>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</si>
  <si>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</si>
  <si>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</si>
  <si>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</si>
  <si>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</si>
  <si>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</si>
  <si>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</si>
  <si>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</si>
  <si>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</si>
  <si>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</si>
  <si>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</si>
  <si>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</si>
  <si>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</si>
  <si>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</si>
  <si>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</si>
  <si>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</si>
  <si>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</si>
  <si>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</si>
  <si>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</si>
  <si>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</si>
  <si>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</si>
  <si>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</si>
  <si>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</si>
  <si>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</si>
  <si>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</si>
  <si>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</si>
  <si>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</si>
  <si>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</si>
  <si>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</si>
  <si>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</si>
  <si>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</si>
  <si>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</si>
  <si>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</si>
  <si>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</si>
  <si>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</si>
  <si>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</si>
  <si>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</si>
  <si>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</si>
  <si>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</si>
  <si>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</si>
  <si>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</si>
  <si>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</si>
  <si>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</si>
  <si>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</si>
  <si>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</si>
  <si>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</si>
  <si>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</si>
  <si>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</si>
  <si>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</si>
  <si>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</si>
  <si>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</si>
  <si>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</si>
  <si>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</si>
  <si>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</si>
  <si>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</si>
  <si>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</si>
  <si>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</si>
  <si>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</si>
  <si>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</si>
  <si>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</si>
  <si>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</si>
  <si>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</si>
  <si>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</si>
  <si>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</si>
  <si>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</si>
  <si>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</si>
  <si>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</si>
  <si>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</si>
  <si>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</si>
  <si>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</si>
  <si>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</si>
  <si>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</si>
  <si>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</si>
  <si>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</si>
  <si>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</si>
  <si>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</si>
  <si>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</si>
  <si>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</si>
  <si>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</si>
  <si>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</si>
  <si>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</si>
  <si>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</si>
  <si>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</si>
  <si>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</si>
  <si>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</si>
  <si>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</si>
  <si>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</si>
  <si>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</si>
  <si>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</si>
  <si>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</si>
  <si>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</si>
  <si>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</si>
  <si>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</si>
  <si>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</si>
  <si>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</si>
  <si>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</si>
  <si>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</si>
  <si>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</si>
  <si>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</si>
  <si>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</si>
  <si>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</si>
  <si>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</si>
  <si>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</si>
  <si>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</si>
  <si>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</si>
  <si>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</si>
  <si>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</si>
  <si>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</si>
  <si>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</si>
  <si>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</si>
  <si>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</si>
  <si>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</si>
  <si>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</si>
  <si>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</si>
  <si>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</si>
  <si>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</si>
  <si>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</si>
  <si>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</si>
  <si>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</si>
  <si>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</si>
  <si>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</si>
  <si>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</si>
  <si>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</si>
  <si>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</si>
  <si>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</si>
  <si>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</si>
  <si>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</si>
  <si>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</si>
  <si>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</si>
  <si>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</si>
  <si>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</si>
  <si>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</si>
  <si>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</si>
  <si>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</si>
  <si>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</si>
  <si>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</si>
  <si>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</si>
  <si>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</si>
  <si>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</si>
  <si>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</si>
  <si>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</si>
  <si>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</si>
  <si>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</si>
  <si>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</si>
  <si>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</si>
  <si>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</si>
  <si>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</si>
  <si>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</si>
  <si>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</si>
  <si>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</si>
  <si>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</si>
  <si>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</si>
  <si>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</si>
  <si>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</si>
  <si>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</si>
  <si>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</si>
  <si>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</si>
  <si>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</si>
  <si>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</si>
  <si>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</si>
  <si>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</si>
  <si>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</si>
  <si>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</si>
  <si>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</si>
  <si>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</si>
  <si>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</si>
  <si>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</si>
  <si>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</si>
  <si>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</si>
  <si>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</si>
  <si>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</si>
  <si>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</si>
  <si>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</si>
  <si>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</si>
  <si>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</si>
  <si>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</si>
  <si>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</si>
  <si>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</si>
  <si>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</si>
  <si>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</si>
  <si>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</si>
  <si>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</si>
  <si>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</si>
  <si>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</si>
  <si>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</si>
  <si>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</si>
  <si>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</si>
  <si>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</si>
  <si>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</si>
  <si>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</si>
  <si>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</si>
  <si>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</si>
  <si>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</si>
  <si>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</si>
  <si>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</si>
  <si>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</si>
  <si>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</si>
  <si>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</si>
  <si>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</si>
  <si>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</si>
  <si>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</si>
  <si>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</si>
  <si>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</si>
  <si>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</si>
  <si>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</si>
  <si>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</si>
  <si>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</si>
  <si>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</si>
  <si>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</si>
  <si>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</si>
  <si>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</si>
  <si>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</si>
  <si>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</si>
  <si>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</si>
  <si>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</si>
  <si>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</si>
  <si>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</si>
  <si>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</si>
  <si>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</si>
  <si>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</si>
  <si>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</si>
  <si>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</si>
  <si>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</si>
  <si>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</si>
  <si>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</si>
  <si>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</si>
  <si>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</si>
  <si>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</si>
  <si>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</si>
  <si>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</si>
  <si>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</si>
  <si>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</si>
  <si>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</si>
  <si>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</si>
  <si>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</si>
  <si>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</si>
  <si>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</si>
  <si>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</si>
  <si>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</si>
  <si>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</si>
  <si>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</si>
  <si>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</si>
  <si>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</si>
  <si>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</si>
  <si>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</si>
  <si>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</si>
  <si>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</si>
  <si>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</si>
  <si>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</si>
  <si>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</si>
  <si>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</si>
  <si>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</si>
  <si>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</si>
  <si>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</si>
  <si>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</si>
  <si>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</si>
  <si>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</si>
  <si>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</si>
  <si>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</si>
  <si>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</si>
  <si>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</si>
  <si>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</si>
  <si>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</si>
  <si>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</si>
  <si>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</si>
  <si>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</si>
  <si>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</si>
  <si>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</si>
  <si>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</si>
  <si>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</si>
  <si>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</si>
  <si>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</si>
  <si>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</si>
  <si>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</si>
  <si>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</si>
  <si>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</si>
  <si>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</si>
  <si>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</si>
  <si>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</si>
  <si>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</si>
  <si>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</si>
  <si>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</si>
  <si>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</si>
  <si>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</si>
  <si>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</si>
  <si>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</si>
  <si>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</si>
  <si>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</si>
  <si>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</si>
  <si>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</si>
  <si>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</si>
  <si>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</si>
  <si>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</si>
  <si>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</si>
  <si>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</si>
  <si>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</si>
  <si>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</si>
  <si>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</si>
  <si>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</si>
  <si>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</si>
  <si>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</si>
  <si>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</si>
  <si>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</si>
  <si>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</si>
  <si>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</si>
  <si>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</si>
  <si>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</si>
  <si>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</si>
  <si>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</si>
  <si>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</si>
  <si>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</si>
  <si>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</si>
  <si>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</si>
  <si>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</si>
  <si>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</si>
  <si>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</si>
  <si>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</si>
  <si>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</si>
  <si>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</si>
  <si>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</si>
  <si>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</si>
  <si>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</si>
  <si>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</si>
  <si>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</si>
  <si>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</si>
  <si>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</si>
  <si>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</si>
  <si>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</si>
  <si>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</si>
  <si>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</si>
  <si>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</si>
  <si>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</si>
  <si>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</si>
  <si>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</si>
  <si>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</si>
  <si>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</si>
  <si>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</si>
  <si>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</si>
  <si>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</si>
  <si>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</si>
  <si>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</si>
  <si>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</si>
  <si>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</si>
  <si>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</si>
  <si>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</si>
  <si>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</si>
  <si>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</si>
  <si>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</si>
  <si>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</si>
  <si>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</si>
  <si>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</si>
  <si>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</si>
  <si>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</si>
  <si>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</si>
  <si>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</si>
  <si>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</si>
  <si>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</si>
  <si>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</si>
  <si>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</si>
  <si>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</si>
  <si>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</si>
  <si>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</si>
  <si>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</si>
  <si>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</si>
  <si>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</si>
  <si>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</si>
  <si>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</si>
  <si>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</si>
  <si>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</si>
  <si>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</si>
  <si>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</si>
  <si>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</si>
  <si>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</si>
  <si>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</si>
  <si>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</si>
  <si>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</si>
  <si>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</si>
  <si>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</si>
  <si>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</si>
  <si>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</si>
  <si>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</si>
  <si>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</si>
  <si>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</si>
  <si>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</si>
  <si>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</si>
  <si>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</si>
  <si>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</si>
  <si>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</si>
  <si>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</si>
  <si>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</si>
  <si>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</si>
  <si>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</si>
  <si>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</si>
  <si>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</si>
  <si>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</si>
  <si>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</si>
  <si>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</si>
  <si>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</si>
  <si>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</si>
  <si>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</si>
  <si>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</si>
  <si>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</si>
  <si>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</si>
  <si>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</si>
  <si>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</si>
  <si>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</si>
  <si>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</si>
  <si>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</si>
  <si>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</si>
  <si>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</si>
  <si>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</si>
  <si>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</si>
  <si>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</si>
  <si>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</si>
  <si>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</si>
  <si>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</si>
  <si>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</si>
  <si>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</si>
  <si>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</si>
  <si>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</si>
  <si>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</si>
  <si>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</si>
  <si>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</si>
  <si>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</si>
  <si>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</si>
  <si>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</si>
  <si>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</si>
  <si>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</si>
  <si>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</si>
  <si>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</si>
  <si>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</si>
  <si>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</si>
  <si>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</si>
  <si>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</si>
  <si>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</si>
  <si>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</si>
  <si>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</si>
  <si>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</si>
  <si>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</si>
  <si>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</si>
  <si>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</si>
  <si>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</si>
  <si>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</si>
  <si>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</si>
  <si>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</si>
  <si>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</si>
  <si>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</si>
  <si>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</si>
  <si>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</si>
  <si>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</si>
  <si>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</si>
  <si>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</si>
  <si>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</si>
  <si>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</si>
  <si>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</si>
  <si>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</si>
  <si>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</si>
  <si>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</si>
  <si>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</si>
  <si>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</si>
  <si>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</si>
  <si>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</si>
  <si>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</si>
  <si>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</si>
  <si>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</si>
  <si>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</si>
  <si>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</si>
  <si>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</si>
  <si>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</si>
  <si>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</si>
  <si>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</si>
  <si>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</si>
  <si>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</si>
  <si>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</si>
  <si>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</si>
  <si>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</si>
  <si>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</si>
  <si>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</si>
  <si>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</si>
  <si>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</si>
  <si>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</si>
  <si>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</si>
  <si>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</si>
  <si>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</si>
  <si>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</si>
  <si>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</si>
  <si>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</si>
  <si>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</si>
  <si>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</si>
  <si>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</si>
  <si>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</si>
  <si>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</si>
  <si>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</si>
  <si>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</si>
  <si>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</si>
  <si>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</si>
  <si>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</si>
  <si>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</si>
  <si>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</si>
  <si>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</si>
  <si>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</si>
  <si>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</si>
  <si>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</si>
  <si>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</si>
  <si>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</si>
  <si>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</si>
  <si>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</si>
  <si>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</si>
  <si>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</si>
  <si>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</si>
  <si>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</si>
  <si>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</si>
  <si>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</si>
  <si>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</si>
  <si>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</si>
  <si>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</si>
  <si>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</si>
  <si>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</si>
  <si>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</si>
  <si>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</si>
  <si>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</si>
  <si>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</si>
  <si>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</si>
  <si>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</si>
  <si>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</si>
  <si>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</si>
  <si>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</si>
  <si>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</si>
  <si>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</si>
  <si>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</si>
  <si>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</si>
  <si>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</si>
  <si>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</si>
  <si>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</si>
  <si>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</si>
  <si>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</si>
  <si>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</si>
  <si>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</si>
  <si>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</si>
  <si>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</si>
  <si>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</si>
  <si>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</si>
  <si>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</si>
  <si>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</si>
  <si>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</si>
  <si>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</si>
  <si>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</si>
  <si>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</si>
  <si>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</si>
  <si>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</si>
  <si>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</si>
  <si>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</si>
  <si>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</si>
  <si>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</si>
  <si>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</si>
  <si>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</si>
  <si>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</si>
  <si>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</si>
  <si>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</si>
  <si>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</si>
  <si>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</si>
  <si>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</si>
  <si>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</si>
  <si>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</si>
  <si>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</si>
  <si>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</si>
  <si>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</si>
  <si>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</si>
  <si>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</si>
  <si>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</si>
  <si>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</si>
  <si>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</si>
  <si>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</si>
  <si>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</si>
  <si>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</si>
  <si>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</si>
  <si>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</si>
  <si>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</si>
  <si>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</si>
  <si>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</si>
  <si>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</si>
  <si>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</si>
  <si>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</si>
  <si>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</si>
  <si>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</si>
  <si>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</si>
  <si>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</si>
  <si>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</si>
  <si>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</si>
  <si>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</si>
  <si>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</si>
  <si>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</si>
  <si>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</si>
  <si>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</si>
  <si>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</si>
  <si>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</si>
  <si>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</si>
  <si>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</si>
  <si>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</si>
  <si>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</si>
  <si>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</si>
  <si>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</si>
  <si>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</si>
  <si>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</si>
  <si>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</si>
  <si>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</si>
  <si>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</si>
  <si>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</si>
  <si>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</si>
  <si>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</si>
  <si>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</si>
  <si>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</si>
  <si>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</si>
  <si>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</si>
  <si>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</si>
  <si>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</si>
  <si>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</si>
  <si>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</si>
  <si>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</si>
  <si>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</si>
  <si>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</si>
  <si>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</si>
  <si>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</si>
  <si>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</si>
  <si>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</si>
  <si>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</si>
  <si>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</si>
  <si>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</si>
  <si>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</si>
  <si>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</si>
  <si>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</si>
  <si>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</si>
  <si>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</si>
  <si>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</si>
  <si>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</si>
  <si>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</si>
  <si>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</si>
  <si>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</si>
  <si>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</si>
  <si>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</si>
  <si>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</si>
  <si>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</si>
  <si>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</si>
  <si>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</si>
  <si>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</si>
  <si>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</si>
  <si>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</si>
  <si>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</si>
  <si>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</si>
  <si>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</si>
  <si>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</si>
  <si>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</si>
  <si>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</si>
  <si>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</si>
  <si>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</si>
  <si>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</si>
  <si>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</si>
  <si>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</si>
  <si>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</si>
  <si>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</si>
  <si>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</si>
  <si>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</si>
  <si>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</si>
  <si>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</si>
  <si>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</si>
  <si>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</si>
  <si>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</si>
  <si>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</si>
  <si>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</si>
  <si>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</si>
  <si>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</si>
  <si>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</si>
  <si>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</si>
  <si>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</si>
  <si>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</si>
  <si>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</si>
  <si>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</si>
  <si>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</si>
  <si>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</si>
  <si>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</si>
  <si>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</si>
  <si>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</si>
  <si>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</si>
  <si>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</si>
  <si>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</si>
  <si>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</si>
  <si>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</si>
  <si>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</si>
  <si>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</si>
  <si>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</si>
  <si>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</si>
  <si>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</si>
  <si>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</si>
  <si>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</si>
  <si>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</si>
  <si>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</si>
  <si>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</si>
  <si>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</si>
  <si>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</si>
  <si>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</si>
  <si>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</si>
  <si>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</si>
  <si>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</si>
  <si>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</si>
  <si>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</si>
  <si>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</si>
  <si>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</si>
  <si>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</si>
  <si>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</si>
  <si>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</si>
  <si>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</si>
  <si>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</si>
  <si>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</si>
  <si>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</si>
  <si>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</si>
  <si>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</si>
  <si>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</si>
  <si>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</si>
  <si>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</si>
  <si>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</si>
  <si>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</si>
  <si>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</si>
  <si>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</si>
  <si>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</si>
  <si>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</si>
  <si>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</si>
  <si>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</si>
  <si>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</si>
  <si>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</si>
  <si>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</si>
  <si>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</si>
  <si>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</si>
  <si>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</si>
  <si>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</si>
  <si>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</si>
  <si>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</si>
  <si>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</si>
  <si>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</si>
  <si>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</si>
  <si>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</si>
  <si>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</si>
  <si>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</si>
  <si>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</si>
  <si>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</si>
  <si>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</si>
  <si>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</si>
  <si>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</si>
  <si>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</si>
  <si>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</si>
  <si>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</si>
  <si>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</si>
  <si>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</si>
  <si>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</si>
  <si>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</si>
  <si>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</si>
  <si>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</si>
  <si>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</si>
  <si>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</si>
  <si>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</si>
  <si>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</si>
  <si>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</si>
  <si>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</si>
  <si>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</si>
  <si>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</si>
  <si>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</si>
  <si>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</si>
  <si>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</si>
  <si>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</si>
  <si>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</si>
  <si>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</si>
  <si>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</si>
  <si>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</si>
  <si>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</si>
  <si>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</si>
  <si>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</si>
  <si>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</si>
  <si>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</si>
  <si>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</si>
  <si>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</si>
  <si>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</si>
  <si>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</si>
  <si>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</si>
  <si>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</si>
  <si>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</si>
  <si>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</si>
  <si>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</si>
  <si>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</si>
  <si>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</si>
  <si>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</si>
  <si>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</si>
  <si>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</si>
  <si>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</si>
  <si>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</si>
  <si>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</si>
  <si>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</si>
  <si>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</si>
  <si>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</si>
  <si>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</si>
  <si>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</si>
  <si>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</si>
  <si>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</si>
  <si>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</si>
  <si>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</si>
  <si>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</si>
  <si>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</si>
  <si>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</si>
  <si>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</si>
  <si>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</si>
  <si>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</si>
  <si>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</si>
  <si>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</si>
  <si>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</si>
  <si>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</si>
  <si>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</si>
  <si>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</si>
  <si>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</si>
  <si>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</si>
  <si>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</si>
  <si>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</si>
  <si>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</si>
  <si>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</si>
  <si>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</si>
  <si>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</si>
  <si>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</si>
  <si>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</si>
  <si>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</si>
  <si>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</si>
  <si>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</si>
  <si>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</si>
  <si>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</si>
  <si>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</si>
  <si>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</si>
  <si>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</si>
  <si>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</si>
  <si>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</si>
  <si>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</si>
  <si>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</si>
  <si>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</si>
  <si>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</si>
  <si>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</si>
  <si>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</si>
  <si>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</si>
  <si>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</si>
  <si>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</si>
  <si>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</si>
  <si>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</si>
  <si>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</si>
  <si>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</si>
  <si>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</si>
  <si>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</si>
  <si>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</si>
  <si>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</si>
  <si>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</si>
  <si>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</si>
  <si>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</si>
  <si>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</si>
  <si>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</si>
  <si>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</si>
  <si>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</si>
  <si>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</si>
  <si>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</si>
  <si>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</si>
  <si>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</si>
  <si>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</si>
  <si>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</si>
  <si>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</si>
  <si>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</si>
  <si>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</si>
  <si>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</si>
  <si>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</si>
  <si>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</si>
  <si>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</si>
  <si>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</si>
  <si>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</si>
  <si>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</si>
  <si>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</si>
  <si>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</si>
  <si>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</si>
  <si>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</si>
  <si>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</si>
  <si>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</si>
  <si>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</si>
  <si>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</si>
  <si>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</si>
  <si>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</si>
  <si>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</si>
  <si>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</si>
  <si>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</si>
  <si>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</si>
  <si>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</si>
  <si>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</si>
  <si>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</si>
  <si>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</si>
  <si>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</si>
  <si>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</si>
  <si>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</si>
  <si>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</si>
  <si>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</si>
  <si>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</si>
  <si>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</si>
  <si>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</si>
  <si>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</si>
  <si>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</si>
  <si>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</si>
  <si>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</si>
  <si>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</si>
  <si>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</si>
  <si>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</si>
  <si>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</si>
  <si>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</si>
  <si>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</si>
  <si>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</si>
  <si>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</si>
  <si>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</si>
  <si>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</si>
  <si>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</si>
  <si>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</si>
  <si>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</si>
  <si>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</si>
  <si>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</si>
  <si>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</si>
  <si>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</si>
  <si>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</si>
  <si>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</si>
  <si>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</si>
  <si>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</si>
  <si>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</si>
  <si>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</si>
  <si>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</si>
  <si>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</si>
  <si>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</si>
  <si>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</si>
  <si>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</si>
  <si>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</si>
  <si>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</si>
  <si>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</si>
  <si>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</si>
  <si>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</si>
  <si>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</si>
  <si>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</si>
  <si>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</si>
  <si>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</si>
  <si>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</si>
  <si>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</si>
  <si>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</si>
  <si>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</si>
  <si>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</si>
  <si>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</si>
  <si>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</si>
  <si>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</si>
  <si>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</si>
  <si>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</si>
  <si>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</si>
  <si>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</si>
  <si>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</si>
  <si>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</si>
  <si>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</si>
  <si>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</si>
  <si>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</si>
  <si>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</si>
  <si>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</si>
  <si>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</si>
  <si>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</si>
  <si>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</si>
  <si>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</si>
  <si>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</si>
  <si>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</si>
  <si>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</si>
  <si>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</si>
  <si>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</si>
  <si>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</si>
  <si>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</si>
  <si>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</si>
  <si>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</si>
  <si>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</si>
  <si>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</si>
  <si>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</si>
  <si>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</si>
  <si>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</si>
  <si>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</si>
  <si>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</si>
  <si>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</si>
  <si>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</si>
  <si>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</si>
  <si>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</si>
  <si>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</si>
  <si>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</si>
  <si>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</si>
  <si>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</si>
  <si>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</si>
  <si>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</si>
  <si>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</si>
  <si>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</si>
  <si>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</si>
  <si>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</si>
  <si>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</si>
  <si>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</si>
  <si>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</si>
  <si>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</si>
  <si>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</si>
  <si>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</si>
  <si>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</si>
  <si>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</si>
  <si>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</si>
  <si>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</si>
  <si>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</si>
  <si>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</si>
  <si>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</si>
  <si>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</si>
  <si>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</si>
  <si>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</si>
  <si>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</si>
  <si>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</si>
  <si>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</si>
  <si>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</si>
  <si>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</si>
  <si>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</si>
  <si>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</si>
  <si>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</si>
  <si>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</si>
  <si>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</si>
  <si>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</si>
  <si>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</si>
  <si>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</si>
  <si>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</si>
  <si>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</si>
  <si>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</si>
  <si>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</si>
  <si>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</si>
  <si>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</si>
  <si>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</si>
  <si>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</si>
  <si>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</si>
  <si>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</si>
  <si>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</si>
  <si>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</si>
  <si>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</si>
  <si>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</si>
  <si>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</si>
  <si>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</si>
  <si>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</si>
  <si>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</si>
  <si>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</si>
  <si>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</si>
  <si>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</si>
  <si>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</si>
  <si>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</si>
  <si>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</si>
  <si>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</si>
  <si>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</si>
  <si>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</si>
  <si>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</si>
  <si>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</si>
  <si>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</si>
  <si>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</si>
  <si>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</si>
  <si>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</si>
  <si>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</si>
  <si>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</si>
  <si>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</si>
  <si>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</si>
  <si>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</si>
  <si>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</si>
  <si>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</si>
  <si>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</si>
  <si>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</si>
  <si>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</si>
  <si>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</si>
  <si>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</si>
  <si>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</si>
  <si>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</si>
  <si>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</si>
  <si>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</si>
  <si>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</si>
  <si>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</si>
  <si>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</si>
  <si>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</si>
  <si>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</si>
  <si>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</si>
  <si>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</si>
  <si>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</si>
  <si>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</si>
  <si>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</si>
  <si>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</si>
  <si>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</si>
  <si>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</si>
  <si>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</si>
  <si>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</si>
  <si>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</si>
  <si>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</si>
  <si>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</si>
  <si>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</si>
  <si>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</si>
  <si>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</si>
  <si>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</si>
  <si>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</si>
  <si>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</si>
  <si>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</si>
  <si>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</si>
  <si>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</si>
  <si>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</si>
  <si>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</si>
  <si>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</si>
  <si>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</si>
  <si>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</si>
  <si>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</si>
  <si>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</si>
  <si>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</si>
  <si>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</si>
  <si>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</si>
  <si>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</si>
  <si>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</si>
  <si>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</si>
  <si>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</si>
  <si>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</si>
  <si>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</si>
  <si>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</si>
  <si>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</si>
  <si>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</si>
  <si>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</si>
  <si>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</si>
  <si>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</si>
  <si>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</si>
  <si>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</si>
  <si>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</si>
  <si>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</si>
  <si>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</si>
  <si>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</si>
  <si>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</si>
  <si>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</si>
  <si>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</si>
  <si>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</si>
  <si>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</si>
  <si>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</si>
  <si>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</si>
  <si>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</si>
  <si>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</si>
  <si>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</si>
  <si>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</si>
  <si>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</si>
  <si>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</si>
  <si>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</si>
  <si>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</si>
  <si>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</si>
  <si>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</si>
  <si>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</si>
  <si>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</si>
  <si>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</si>
  <si>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</si>
  <si>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</si>
  <si>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</si>
  <si>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</si>
  <si>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</si>
  <si>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</si>
  <si>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</si>
  <si>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</si>
  <si>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</si>
  <si>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</si>
  <si>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</si>
  <si>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</si>
  <si>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</si>
  <si>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</si>
  <si>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</si>
  <si>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</si>
  <si>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</si>
  <si>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</si>
  <si>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</si>
  <si>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</si>
  <si>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</si>
  <si>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</si>
  <si>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</si>
  <si>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</si>
  <si>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</si>
  <si>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</si>
  <si>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</si>
  <si>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</si>
  <si>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</si>
  <si>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</si>
  <si>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</si>
  <si>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</si>
  <si>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</si>
  <si>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</si>
  <si>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</si>
  <si>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</si>
  <si>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</si>
  <si>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</si>
  <si>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</si>
  <si>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</si>
  <si>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</si>
  <si>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</si>
  <si>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</si>
  <si>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</si>
  <si>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</si>
  <si>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</si>
  <si>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</si>
  <si>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</si>
  <si>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</si>
  <si>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</si>
  <si>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</si>
  <si>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</si>
  <si>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</si>
  <si>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</si>
  <si>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</si>
  <si>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</si>
  <si>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</si>
  <si>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</si>
  <si>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</si>
  <si>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</si>
  <si>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</si>
  <si>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</si>
  <si>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</si>
  <si>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</si>
  <si>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</si>
  <si>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</si>
  <si>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</si>
  <si>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</si>
  <si>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</si>
  <si>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</si>
  <si>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</si>
  <si>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</si>
  <si>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</si>
  <si>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</si>
  <si>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</si>
  <si>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</si>
  <si>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</si>
  <si>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</si>
  <si>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</si>
  <si>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</si>
  <si>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</si>
  <si>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</si>
  <si>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</si>
  <si>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</si>
  <si>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</si>
  <si>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</si>
  <si>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</si>
  <si>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</si>
  <si>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</si>
  <si>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</si>
  <si>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</si>
  <si>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</si>
  <si>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</si>
  <si>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</si>
  <si>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</si>
  <si>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</si>
  <si>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</si>
  <si>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</si>
  <si>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</si>
  <si>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</si>
  <si>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</si>
  <si>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</si>
  <si>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</si>
  <si>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</si>
  <si>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</si>
  <si>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</si>
  <si>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</si>
  <si>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</si>
  <si>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</si>
  <si>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</si>
  <si>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</si>
  <si>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</si>
  <si>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</si>
  <si>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</si>
  <si>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</si>
  <si>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</si>
  <si>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</si>
  <si>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</si>
  <si>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</si>
  <si>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</si>
  <si>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</si>
  <si>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</si>
  <si>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</si>
  <si>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</si>
  <si>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</si>
  <si>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</si>
  <si>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</si>
  <si>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</si>
  <si>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</si>
  <si>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</si>
  <si>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</si>
  <si>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</si>
  <si>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</si>
  <si>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</si>
  <si>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</si>
  <si>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</si>
  <si>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</si>
  <si>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</si>
  <si>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</si>
  <si>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</si>
  <si>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</si>
  <si>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</si>
  <si>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</si>
  <si>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</si>
  <si>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</si>
  <si>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</si>
  <si>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</si>
  <si>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</si>
  <si>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</si>
  <si>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</si>
  <si>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</si>
  <si>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</si>
  <si>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</si>
  <si>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</si>
  <si>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</si>
  <si>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</si>
  <si>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</si>
  <si>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</si>
  <si>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</si>
  <si>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</si>
  <si>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</si>
  <si>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</si>
  <si>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</si>
  <si>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</si>
  <si>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</si>
  <si>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</si>
  <si>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</si>
  <si>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</si>
  <si>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</si>
  <si>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</si>
  <si>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</si>
  <si>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</si>
  <si>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</si>
  <si>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</si>
  <si>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</si>
  <si>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</si>
  <si>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</si>
  <si>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</si>
  <si>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</si>
  <si>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</si>
  <si>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</si>
  <si>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</si>
  <si>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</si>
  <si>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</si>
  <si>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</si>
  <si>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</si>
  <si>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</si>
  <si>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</si>
  <si>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</si>
  <si>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</si>
  <si>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</si>
  <si>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</si>
  <si>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</si>
  <si>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</si>
  <si>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</si>
  <si>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</si>
  <si>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</si>
  <si>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</si>
  <si>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</si>
  <si>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</si>
  <si>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</si>
  <si>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</si>
  <si>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</si>
  <si>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</si>
  <si>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</si>
  <si>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</si>
  <si>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</si>
  <si>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</si>
  <si>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</si>
  <si>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</si>
  <si>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</si>
  <si>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</si>
  <si>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</si>
  <si>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</si>
  <si>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</si>
  <si>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</si>
  <si>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</si>
  <si>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</si>
  <si>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</si>
  <si>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</si>
  <si>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</si>
  <si>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</si>
  <si>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</si>
  <si>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</si>
  <si>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</si>
  <si>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</si>
  <si>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</si>
  <si>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</si>
  <si>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</si>
  <si>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</si>
  <si>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</si>
  <si>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</si>
  <si>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</si>
  <si>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</si>
  <si>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</si>
  <si>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</si>
  <si>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</si>
  <si>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</si>
  <si>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</si>
  <si>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</si>
  <si>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</si>
  <si>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</si>
  <si>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</si>
  <si>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</si>
  <si>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</si>
  <si>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</si>
  <si>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</si>
  <si>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</si>
  <si>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</si>
  <si>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</si>
  <si>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</si>
  <si>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</si>
  <si>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</si>
  <si>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</si>
  <si>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</si>
  <si>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</si>
  <si>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</si>
  <si>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</si>
  <si>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</si>
  <si>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</si>
  <si>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</si>
  <si>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</si>
  <si>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</si>
  <si>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</si>
  <si>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</si>
  <si>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</si>
  <si>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</si>
  <si>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</si>
  <si>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</si>
  <si>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</si>
  <si>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</si>
  <si>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</si>
  <si>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</si>
  <si>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</si>
  <si>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</si>
  <si>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</si>
  <si>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</si>
  <si>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</si>
  <si>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</si>
  <si>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</si>
  <si>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</si>
  <si>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</si>
  <si>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</si>
  <si>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</si>
  <si>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</si>
  <si>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</si>
  <si>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</si>
  <si>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</si>
  <si>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</si>
  <si>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</si>
  <si>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</si>
  <si>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</si>
  <si>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</si>
  <si>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</si>
  <si>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</si>
  <si>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</si>
  <si>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</si>
  <si>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</si>
  <si>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</si>
  <si>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</si>
  <si>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</si>
  <si>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</si>
  <si>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</si>
  <si>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</si>
  <si>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</si>
  <si>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</si>
  <si>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</si>
  <si>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</si>
  <si>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</si>
  <si>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</si>
  <si>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</si>
  <si>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</si>
  <si>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</si>
  <si>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</si>
  <si>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</si>
  <si>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</si>
  <si>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</si>
  <si>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</si>
  <si>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</si>
  <si>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</si>
  <si>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</si>
  <si>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</si>
  <si>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</si>
  <si>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</si>
  <si>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</si>
  <si>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</si>
  <si>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</si>
  <si>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</si>
  <si>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</si>
  <si>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</si>
  <si>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</si>
  <si>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</si>
  <si>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</si>
  <si>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</si>
  <si>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</si>
  <si>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</si>
  <si>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</si>
  <si>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</si>
  <si>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</si>
  <si>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</si>
  <si>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</si>
  <si>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</si>
  <si>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</si>
  <si>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</si>
  <si>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</si>
  <si>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</si>
  <si>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</si>
  <si>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</si>
  <si>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</si>
  <si>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</si>
  <si>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</si>
  <si>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</si>
  <si>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</si>
  <si>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</si>
  <si>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</si>
  <si>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</si>
  <si>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</si>
  <si>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</si>
  <si>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</si>
  <si>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</si>
  <si>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</si>
  <si>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</si>
  <si>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</si>
  <si>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</si>
  <si>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</si>
  <si>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</si>
  <si>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</si>
  <si>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</si>
  <si>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</si>
  <si>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</si>
  <si>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</si>
  <si>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</si>
  <si>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</si>
  <si>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</si>
  <si>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</si>
  <si>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</si>
  <si>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</si>
  <si>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</si>
  <si>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</si>
  <si>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</si>
  <si>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</si>
  <si>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</si>
  <si>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</si>
  <si>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</si>
  <si>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</si>
  <si>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</si>
  <si>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</si>
  <si>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</si>
  <si>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</si>
  <si>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</si>
  <si>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</si>
  <si>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</si>
  <si>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</si>
  <si>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</si>
  <si>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</si>
  <si>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</si>
  <si>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</si>
  <si>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</si>
  <si>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</si>
  <si>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</si>
  <si>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</si>
  <si>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</si>
  <si>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</si>
  <si>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</si>
  <si>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</si>
  <si>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</si>
  <si>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</si>
  <si>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</si>
  <si>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</si>
  <si>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</si>
  <si>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</si>
  <si>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</si>
  <si>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</si>
  <si>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</si>
  <si>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</si>
  <si>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</si>
  <si>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</si>
  <si>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</si>
  <si>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</si>
  <si>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</si>
  <si>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</si>
  <si>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</si>
  <si>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</si>
  <si>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</si>
  <si>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</si>
  <si>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</si>
  <si>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</si>
  <si>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</si>
  <si>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</si>
  <si>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</si>
  <si>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</si>
  <si>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</si>
  <si>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</si>
  <si>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</si>
  <si>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</si>
  <si>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</si>
  <si>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</si>
  <si>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</si>
  <si>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</si>
  <si>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</si>
  <si>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</si>
  <si>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</si>
  <si>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</si>
  <si>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</si>
  <si>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</si>
  <si>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</si>
  <si>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</si>
  <si>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</si>
  <si>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</si>
  <si>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</si>
  <si>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</si>
  <si>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</si>
  <si>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</si>
  <si>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</si>
  <si>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</si>
  <si>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</si>
  <si>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</si>
  <si>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</si>
  <si>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</si>
  <si>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</si>
  <si>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</si>
  <si>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</si>
  <si>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</si>
  <si>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</si>
  <si>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</si>
  <si>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</si>
  <si>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</si>
  <si>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</si>
  <si>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</si>
  <si>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</si>
  <si>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</si>
  <si>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</si>
  <si>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</si>
  <si>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</si>
  <si>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</si>
  <si>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</si>
  <si>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</si>
  <si>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</si>
  <si>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</si>
  <si>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</si>
  <si>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</si>
  <si>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</si>
  <si>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</si>
  <si>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</si>
  <si>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</si>
  <si>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</si>
  <si>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</si>
  <si>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</si>
  <si>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</si>
  <si>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</si>
  <si>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</si>
  <si>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</si>
  <si>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</si>
  <si>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</si>
  <si>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</si>
  <si>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</si>
  <si>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</si>
  <si>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</si>
  <si>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</si>
  <si>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</si>
  <si>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</si>
  <si>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</si>
  <si>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</si>
  <si>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</si>
  <si>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</si>
  <si>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</si>
  <si>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</si>
  <si>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</si>
  <si>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</si>
  <si>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</si>
  <si>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</si>
  <si>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</si>
  <si>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</si>
  <si>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</si>
  <si>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</si>
  <si>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</si>
  <si>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</si>
  <si>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</si>
  <si>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</si>
  <si>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</si>
  <si>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</si>
  <si>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</si>
  <si>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</si>
  <si>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</si>
  <si>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</si>
  <si>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</si>
  <si>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</si>
  <si>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</si>
  <si>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</si>
  <si>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</si>
  <si>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</si>
  <si>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</si>
  <si>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</si>
  <si>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</si>
  <si>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</si>
  <si>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</si>
  <si>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</si>
  <si>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</si>
  <si>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</si>
  <si>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</si>
  <si>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</si>
  <si>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</si>
  <si>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</si>
  <si>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</si>
  <si>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</si>
  <si>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</si>
  <si>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</si>
  <si>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</si>
  <si>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</si>
  <si>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</si>
  <si>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</si>
  <si>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</si>
  <si>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</si>
  <si>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</si>
  <si>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</si>
  <si>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</si>
  <si>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</si>
  <si>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</si>
  <si>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</si>
  <si>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</si>
  <si>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</si>
  <si>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</si>
  <si>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</si>
  <si>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</si>
  <si>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</si>
  <si>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</si>
  <si>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</si>
  <si>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</si>
  <si>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</si>
  <si>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</si>
  <si>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</si>
  <si>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</si>
  <si>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</si>
  <si>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</si>
  <si>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</si>
  <si>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</si>
  <si>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</si>
  <si>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</si>
  <si>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</si>
  <si>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</si>
  <si>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</si>
  <si>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</si>
  <si>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</si>
  <si>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</si>
  <si>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</si>
  <si>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</si>
  <si>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</si>
  <si>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</si>
  <si>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</si>
  <si>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</si>
  <si>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</si>
  <si>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</si>
  <si>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</si>
  <si>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</si>
  <si>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</si>
  <si>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</si>
  <si>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</si>
  <si>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</si>
  <si>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</si>
  <si>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</si>
  <si>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</si>
  <si>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</si>
  <si>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</si>
  <si>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</si>
  <si>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</si>
  <si>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</si>
  <si>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</si>
  <si>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</si>
  <si>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</si>
  <si>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</si>
  <si>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</si>
  <si>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</si>
  <si>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</si>
  <si>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</si>
  <si>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</si>
  <si>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</si>
  <si>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</si>
  <si>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</si>
  <si>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</si>
  <si>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</si>
  <si>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</si>
  <si>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</si>
  <si>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</si>
  <si>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</si>
  <si>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</si>
  <si>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</si>
  <si>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</si>
  <si>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</si>
  <si>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</si>
  <si>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</si>
  <si>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</si>
  <si>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</si>
  <si>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</si>
  <si>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</si>
  <si>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</si>
  <si>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</si>
  <si>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</si>
  <si>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</si>
  <si>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</si>
  <si>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</si>
  <si>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</si>
  <si>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</si>
  <si>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</si>
  <si>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</si>
  <si>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</si>
  <si>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</si>
  <si>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</si>
  <si>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</si>
  <si>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</si>
  <si>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</si>
  <si>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</si>
  <si>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</si>
  <si>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</si>
  <si>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</si>
  <si>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</si>
  <si>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</si>
  <si>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</si>
  <si>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</si>
  <si>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</si>
  <si>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</si>
  <si>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</si>
  <si>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</si>
  <si>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</si>
  <si>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</si>
  <si>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</si>
  <si>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</si>
  <si>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</si>
  <si>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</si>
  <si>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</si>
  <si>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</si>
  <si>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</si>
  <si>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</si>
  <si>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</si>
  <si>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</si>
  <si>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</si>
  <si>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</si>
  <si>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</si>
  <si>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</si>
  <si>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</si>
  <si>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</si>
  <si>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</si>
  <si>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</si>
  <si>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</si>
  <si>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</si>
  <si>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</si>
  <si>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</si>
  <si>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</si>
  <si>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</si>
  <si>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</si>
  <si>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</si>
  <si>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</si>
  <si>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</si>
  <si>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</si>
  <si>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</si>
  <si>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</si>
  <si>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</si>
  <si>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</si>
  <si>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</si>
  <si>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</si>
  <si>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</si>
  <si>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</si>
  <si>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</si>
  <si>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</si>
  <si>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</si>
  <si>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</si>
  <si>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</si>
  <si>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</si>
  <si>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</si>
  <si>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</si>
  <si>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</si>
  <si>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</si>
  <si>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</si>
  <si>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</si>
  <si>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</si>
  <si>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</si>
  <si>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</si>
  <si>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</si>
  <si>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</si>
  <si>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</si>
  <si>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</si>
  <si>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</si>
  <si>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</si>
  <si>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</si>
  <si>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</si>
  <si>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</si>
  <si>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</si>
  <si>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</si>
  <si>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</si>
  <si>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</si>
  <si>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</si>
  <si>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</si>
  <si>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</si>
  <si>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</si>
  <si>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</si>
  <si>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</si>
  <si>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</si>
  <si>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</si>
  <si>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</si>
  <si>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</si>
  <si>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</si>
  <si>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</si>
  <si>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</si>
  <si>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</si>
  <si>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</si>
  <si>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</si>
  <si>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</si>
  <si>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</si>
  <si>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</si>
  <si>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</si>
  <si>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</si>
  <si>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</si>
  <si>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</si>
  <si>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</si>
  <si>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</si>
  <si>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</si>
  <si>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</si>
  <si>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</si>
  <si>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</si>
  <si>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</si>
  <si>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</si>
  <si>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</si>
  <si>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</si>
  <si>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</si>
  <si>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</si>
  <si>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</si>
  <si>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</si>
  <si>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</si>
  <si>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</si>
  <si>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</si>
  <si>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</si>
  <si>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</si>
  <si>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</si>
  <si>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</si>
  <si>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</si>
  <si>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</si>
  <si>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</si>
  <si>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</si>
  <si>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</si>
  <si>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</si>
  <si>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</si>
  <si>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</si>
  <si>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</si>
  <si>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</si>
  <si>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</si>
  <si>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</si>
  <si>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</si>
  <si>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</si>
  <si>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</si>
  <si>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</si>
  <si>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</si>
  <si>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</si>
  <si>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</si>
  <si>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</si>
  <si>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</si>
  <si>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</si>
  <si>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</si>
  <si>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</si>
  <si>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</si>
  <si>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</si>
  <si>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</si>
  <si>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</si>
  <si>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</si>
  <si>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</si>
  <si>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</si>
  <si>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</si>
  <si>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</si>
  <si>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</si>
  <si>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</si>
  <si>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</si>
  <si>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</si>
  <si>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</si>
  <si>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</si>
  <si>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</si>
  <si>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</si>
  <si>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</si>
  <si>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</si>
  <si>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</si>
  <si>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</si>
  <si>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</si>
  <si>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</si>
  <si>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</si>
  <si>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</si>
  <si>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</si>
  <si>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</si>
  <si>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</si>
  <si>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</si>
  <si>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</si>
  <si>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</si>
  <si>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</si>
  <si>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</si>
  <si>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</si>
  <si>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</si>
  <si>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</si>
  <si>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</si>
  <si>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</si>
  <si>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</si>
  <si>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</si>
  <si>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</si>
  <si>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</si>
  <si>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</si>
  <si>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</si>
  <si>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</si>
  <si>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</si>
  <si>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</si>
  <si>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</si>
  <si>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</si>
  <si>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</si>
  <si>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</si>
  <si>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</si>
  <si>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</si>
  <si>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</si>
  <si>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</si>
  <si>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</si>
  <si>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</si>
  <si>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</si>
  <si>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</si>
  <si>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</si>
  <si>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</si>
  <si>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</si>
  <si>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</si>
  <si>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</si>
  <si>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</si>
  <si>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</si>
  <si>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</si>
  <si>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</si>
  <si>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</si>
  <si>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</si>
  <si>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</si>
  <si>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</si>
  <si>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</si>
  <si>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</si>
  <si>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</si>
  <si>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</si>
  <si>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</si>
  <si>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</si>
  <si>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</si>
  <si>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</si>
  <si>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</si>
  <si>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</si>
  <si>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</si>
  <si>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</si>
  <si>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</si>
  <si>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</si>
  <si>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</si>
  <si>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</si>
  <si>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</si>
  <si>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</si>
  <si>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</si>
  <si>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</si>
  <si>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</si>
  <si>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</si>
  <si>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</si>
  <si>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</si>
  <si>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</si>
  <si>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</si>
  <si>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</si>
  <si>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</si>
  <si>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</si>
  <si>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</si>
  <si>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</si>
  <si>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</si>
  <si>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</si>
  <si>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</si>
  <si>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</si>
  <si>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</si>
  <si>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</si>
  <si>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</si>
  <si>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</si>
  <si>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</si>
  <si>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</si>
  <si>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</si>
  <si>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</si>
  <si>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</si>
  <si>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</si>
  <si>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</si>
  <si>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</si>
  <si>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</si>
  <si>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</si>
  <si>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</si>
  <si>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</si>
  <si>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</si>
  <si>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</si>
  <si>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</si>
  <si>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</si>
  <si>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</si>
  <si>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</si>
  <si>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</si>
  <si>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</si>
  <si>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</si>
  <si>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</si>
  <si>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</si>
  <si>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</si>
  <si>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</si>
  <si>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</si>
  <si>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</si>
  <si>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</si>
  <si>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</si>
  <si>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</si>
  <si>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</si>
  <si>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</si>
  <si>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</si>
  <si>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</si>
  <si>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</si>
  <si>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</si>
  <si>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</si>
  <si>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</si>
  <si>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</si>
  <si>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</si>
  <si>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</si>
  <si>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</si>
  <si>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</si>
  <si>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</si>
  <si>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</si>
  <si>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</si>
  <si>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</si>
  <si>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</si>
  <si>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</si>
  <si>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</si>
  <si>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</si>
  <si>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</si>
  <si>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</si>
  <si>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</si>
  <si>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</si>
  <si>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</si>
  <si>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</si>
  <si>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</si>
  <si>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</si>
  <si>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</si>
  <si>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</si>
  <si>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</si>
  <si>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</si>
  <si>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</si>
  <si>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</si>
  <si>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</si>
  <si>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</si>
  <si>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</si>
  <si>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</si>
  <si>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</si>
  <si>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</si>
  <si>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</si>
  <si>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</si>
  <si>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</si>
  <si>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</si>
  <si>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</si>
  <si>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</si>
  <si>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</si>
  <si>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</si>
  <si>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</si>
  <si>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</si>
  <si>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</si>
  <si>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</si>
  <si>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</si>
  <si>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</si>
  <si>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</si>
  <si>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</si>
  <si>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</si>
  <si>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</si>
  <si>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</si>
  <si>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</si>
  <si>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</si>
  <si>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</si>
  <si>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</si>
  <si>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</si>
  <si>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</si>
  <si>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</si>
  <si>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</si>
  <si>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</si>
  <si>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</si>
  <si>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</si>
  <si>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</si>
  <si>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</si>
  <si>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</si>
  <si>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</si>
  <si>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</si>
  <si>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</si>
  <si>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</si>
  <si>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</si>
  <si>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</si>
  <si>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</si>
  <si>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</si>
  <si>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</si>
  <si>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</si>
  <si>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</si>
  <si>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</si>
  <si>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</si>
  <si>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</si>
  <si>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</si>
  <si>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</si>
  <si>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</si>
  <si>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</si>
  <si>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</si>
  <si>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</si>
  <si>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</si>
  <si>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</si>
  <si>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</si>
  <si>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</si>
  <si>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</si>
  <si>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</si>
  <si>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</si>
  <si>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</si>
  <si>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</si>
  <si>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</si>
  <si>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</si>
  <si>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</si>
  <si>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</si>
  <si>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</si>
  <si>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</si>
  <si>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</si>
  <si>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</si>
  <si>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</si>
  <si>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</si>
  <si>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</si>
  <si>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</si>
  <si>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</si>
  <si>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</si>
  <si>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</si>
  <si>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</si>
  <si>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</si>
  <si>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</si>
  <si>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</si>
  <si>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</si>
  <si>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</si>
  <si>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</si>
  <si>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</si>
  <si>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</si>
  <si>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</si>
  <si>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</si>
  <si>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</si>
  <si>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</si>
  <si>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</si>
  <si>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</si>
  <si>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</si>
  <si>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</si>
  <si>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</si>
  <si>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</si>
  <si>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</si>
  <si>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</si>
  <si>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</si>
  <si>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</si>
  <si>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</si>
  <si>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</si>
  <si>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</si>
  <si>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</si>
  <si>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</si>
  <si>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</si>
  <si>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</si>
  <si>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</si>
  <si>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</si>
  <si>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</si>
  <si>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</si>
  <si>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</si>
  <si>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</si>
  <si>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</si>
  <si>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</si>
  <si>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</si>
  <si>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</si>
  <si>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</si>
  <si>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</si>
  <si>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</si>
  <si>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</si>
  <si>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</si>
  <si>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</si>
  <si>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</si>
  <si>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</si>
  <si>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</si>
  <si>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</si>
  <si>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</si>
  <si>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</si>
  <si>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</si>
  <si>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</si>
  <si>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</si>
  <si>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</si>
  <si>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</si>
  <si>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</si>
  <si>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</si>
  <si>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</si>
  <si>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</si>
  <si>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</si>
  <si>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</si>
  <si>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</si>
  <si>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</si>
  <si>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</si>
  <si>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</si>
  <si>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</si>
  <si>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</si>
  <si>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</si>
  <si>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</si>
  <si>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</si>
  <si>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</si>
  <si>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</si>
  <si>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</si>
  <si>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</si>
  <si>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</si>
  <si>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</si>
  <si>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</si>
  <si>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</si>
  <si>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</si>
  <si>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</si>
  <si>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</si>
  <si>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</si>
  <si>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</si>
  <si>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</si>
  <si>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</si>
  <si>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</si>
  <si>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</si>
  <si>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</si>
  <si>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</si>
  <si>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</si>
  <si>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</si>
  <si>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</si>
  <si>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</si>
  <si>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</si>
  <si>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</si>
  <si>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</si>
  <si>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</si>
  <si>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</si>
  <si>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</si>
  <si>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</si>
  <si>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</si>
  <si>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</si>
  <si>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</si>
  <si>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</si>
  <si>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</si>
  <si>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</si>
  <si>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</si>
  <si>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</si>
  <si>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</si>
  <si>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</si>
  <si>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</si>
  <si>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</si>
  <si>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</si>
  <si>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</si>
  <si>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</si>
  <si>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</si>
  <si>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</si>
  <si>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</si>
  <si>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</si>
  <si>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</si>
  <si>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</si>
  <si>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</si>
  <si>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</si>
  <si>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</si>
  <si>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</si>
  <si>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</si>
  <si>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</si>
  <si>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</si>
  <si>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</si>
  <si>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</si>
  <si>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</si>
  <si>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</si>
  <si>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</si>
  <si>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</si>
  <si>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</si>
  <si>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</si>
  <si>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</si>
  <si>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</si>
  <si>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</si>
  <si>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</si>
  <si>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</si>
  <si>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</si>
  <si>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</si>
  <si>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</si>
  <si>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</si>
  <si>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</si>
  <si>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</si>
  <si>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</si>
  <si>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</si>
  <si>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</si>
  <si>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</si>
  <si>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</si>
  <si>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</si>
  <si>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</si>
  <si>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</si>
  <si>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</si>
  <si>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</si>
  <si>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</si>
  <si>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</si>
  <si>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</si>
  <si>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</si>
  <si>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</si>
  <si>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</si>
  <si>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</si>
  <si>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</si>
  <si>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</si>
  <si>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</si>
  <si>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</si>
  <si>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</si>
  <si>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</si>
  <si>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</si>
  <si>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</si>
  <si>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</si>
  <si>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</si>
  <si>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</si>
  <si>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</si>
  <si>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</si>
  <si>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</si>
  <si>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</si>
  <si>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</si>
  <si>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</si>
  <si>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</si>
  <si>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</si>
  <si>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</si>
  <si>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</si>
  <si>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</si>
  <si>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</si>
  <si>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</si>
  <si>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</si>
  <si>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</si>
  <si>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</si>
  <si>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</si>
  <si>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</si>
  <si>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</si>
  <si>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</si>
  <si>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</si>
  <si>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</si>
  <si>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</si>
  <si>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</si>
  <si>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</si>
  <si>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</si>
  <si>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</si>
  <si>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</si>
  <si>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</si>
  <si>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</si>
  <si>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</si>
  <si>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</si>
  <si>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</si>
  <si>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</si>
  <si>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</si>
  <si>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</si>
  <si>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</si>
  <si>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</si>
  <si>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</si>
  <si>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</si>
  <si>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</si>
  <si>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</si>
  <si>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</si>
  <si>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</si>
  <si>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</si>
  <si>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</si>
  <si>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</si>
  <si>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</si>
  <si>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</si>
  <si>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</si>
  <si>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</si>
  <si>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</si>
  <si>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</si>
  <si>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</si>
  <si>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</si>
  <si>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</si>
  <si>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</si>
  <si>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</si>
  <si>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</si>
  <si>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</si>
  <si>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</si>
  <si>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</si>
  <si>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</si>
  <si>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</si>
  <si>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</si>
  <si>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</si>
  <si>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</si>
  <si>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</si>
  <si>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</si>
  <si>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</si>
  <si>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</si>
  <si>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</si>
  <si>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</si>
  <si>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</si>
  <si>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</si>
  <si>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</si>
  <si>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</si>
  <si>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</si>
  <si>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</si>
  <si>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</si>
  <si>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</si>
  <si>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</si>
  <si>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</si>
  <si>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</si>
  <si>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</si>
  <si>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</si>
  <si>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</si>
  <si>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</si>
  <si>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</si>
  <si>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</si>
  <si>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</si>
  <si>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</si>
  <si>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</si>
  <si>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</si>
  <si>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</si>
  <si>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</si>
  <si>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</si>
  <si>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</si>
  <si>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</si>
  <si>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</si>
  <si>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</si>
  <si>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</si>
  <si>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</si>
  <si>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</si>
  <si>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</si>
  <si>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</si>
  <si>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</si>
  <si>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</si>
  <si>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</si>
  <si>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</si>
  <si>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</si>
  <si>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</si>
  <si>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</si>
  <si>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</si>
  <si>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</si>
  <si>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</si>
  <si>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</si>
  <si>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</si>
  <si>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</si>
  <si>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</si>
  <si>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</si>
  <si>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</si>
  <si>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</si>
  <si>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</si>
  <si>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</si>
  <si>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</si>
  <si>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</si>
  <si>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</si>
  <si>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</si>
  <si>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</si>
  <si>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</si>
  <si>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</si>
  <si>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</si>
  <si>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</si>
  <si>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</si>
  <si>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</si>
  <si>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</si>
  <si>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</si>
  <si>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</si>
  <si>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</si>
  <si>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</si>
  <si>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</si>
  <si>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</si>
  <si>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</si>
  <si>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</si>
  <si>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</si>
  <si>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</si>
  <si>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</si>
  <si>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</si>
  <si>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</si>
  <si>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</si>
  <si>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</si>
  <si>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</si>
  <si>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</si>
  <si>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</si>
  <si>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</si>
  <si>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</si>
  <si>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</si>
  <si>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</si>
  <si>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</si>
  <si>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</si>
  <si>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</si>
  <si>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</si>
  <si>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</si>
  <si>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</si>
  <si>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</si>
  <si>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</si>
  <si>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</si>
  <si>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</si>
  <si>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</si>
  <si>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</si>
  <si>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</si>
  <si>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</si>
  <si>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</si>
  <si>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</si>
  <si>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</si>
  <si>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</si>
  <si>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</si>
  <si>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</si>
  <si>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</si>
  <si>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</si>
  <si>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</si>
  <si>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</si>
  <si>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</si>
  <si>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</si>
  <si>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</si>
  <si>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</si>
  <si>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</si>
  <si>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</si>
  <si>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</si>
  <si>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</si>
  <si>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</si>
  <si>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</si>
  <si>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</si>
  <si>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</si>
  <si>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</si>
  <si>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</si>
  <si>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</si>
  <si>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</si>
  <si>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</si>
  <si>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</si>
  <si>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</si>
  <si>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</si>
  <si>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</si>
  <si>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</si>
  <si>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</si>
  <si>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</si>
  <si>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</si>
  <si>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</si>
  <si>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</si>
  <si>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</si>
  <si>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</si>
  <si>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</si>
  <si>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</si>
  <si>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</si>
  <si>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</si>
  <si>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</si>
  <si>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</si>
  <si>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</si>
  <si>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</si>
  <si>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</si>
  <si>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</si>
  <si>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</si>
  <si>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</si>
  <si>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</si>
  <si>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</si>
  <si>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</si>
  <si>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</si>
  <si>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</si>
  <si>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</si>
  <si>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</si>
  <si>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</si>
  <si>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</si>
  <si>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</si>
  <si>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</si>
  <si>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</si>
  <si>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</si>
  <si>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</si>
  <si>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</si>
  <si>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</si>
  <si>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</si>
  <si>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</si>
  <si>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</si>
  <si>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</si>
  <si>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</si>
  <si>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</si>
  <si>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</si>
  <si>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</si>
  <si>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</si>
  <si>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</si>
  <si>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</si>
  <si>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</si>
  <si>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</si>
  <si>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</si>
  <si>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</si>
  <si>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</si>
  <si>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</si>
  <si>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</si>
  <si>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</si>
  <si>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</si>
  <si>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</si>
  <si>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</si>
  <si>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</si>
  <si>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</si>
  <si>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</si>
  <si>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</si>
  <si>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</si>
  <si>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</si>
  <si>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</si>
  <si>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</si>
  <si>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</si>
  <si>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</si>
  <si>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</si>
  <si>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</si>
  <si>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</si>
  <si>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</si>
  <si>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</si>
  <si>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</si>
  <si>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</si>
  <si>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</si>
  <si>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</si>
  <si>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</si>
  <si>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</si>
  <si>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</si>
  <si>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</si>
  <si>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</si>
  <si>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</si>
  <si>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</si>
  <si>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</si>
  <si>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</si>
  <si>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</si>
  <si>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</si>
  <si>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</si>
  <si>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</si>
  <si>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</si>
  <si>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</si>
  <si>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</si>
  <si>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</si>
  <si>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</si>
  <si>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</si>
  <si>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</si>
  <si>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</si>
  <si>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</si>
  <si>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</si>
  <si>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</si>
  <si>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</si>
  <si>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</si>
  <si>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</si>
  <si>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</si>
  <si>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</si>
  <si>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</si>
  <si>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</si>
  <si>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</si>
  <si>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</si>
  <si>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</si>
  <si>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</si>
  <si>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</si>
  <si>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</si>
  <si>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</si>
  <si>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</si>
  <si>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</si>
  <si>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</si>
  <si>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</si>
  <si>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</si>
  <si>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</si>
  <si>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</si>
  <si>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</si>
  <si>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</si>
  <si>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</si>
  <si>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</si>
  <si>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</si>
  <si>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</si>
  <si>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</si>
  <si>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</si>
  <si>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</si>
  <si>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</si>
  <si>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</si>
  <si>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</si>
  <si>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</si>
  <si>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</si>
  <si>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</si>
  <si>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</si>
  <si>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</si>
  <si>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</si>
  <si>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</si>
  <si>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</si>
  <si>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</si>
  <si>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</si>
  <si>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</si>
  <si>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</si>
  <si>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</si>
  <si>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</si>
  <si>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</si>
  <si>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</si>
  <si>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</si>
  <si>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</si>
  <si>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</si>
  <si>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</si>
  <si>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</si>
  <si>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</si>
  <si>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</si>
  <si>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</si>
  <si>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</si>
  <si>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</si>
  <si>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</si>
  <si>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</si>
  <si>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</si>
  <si>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</si>
  <si>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</si>
  <si>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</si>
  <si>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</si>
  <si>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</si>
  <si>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</si>
  <si>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</si>
  <si>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</si>
  <si>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</si>
  <si>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</si>
  <si>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</si>
  <si>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</si>
  <si>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</si>
  <si>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</si>
  <si>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</si>
  <si>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</si>
  <si>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</si>
  <si>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</si>
  <si>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</si>
  <si>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</si>
  <si>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</si>
  <si>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</si>
  <si>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</si>
  <si>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</si>
  <si>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</si>
  <si>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</si>
  <si>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</si>
  <si>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</si>
  <si>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</si>
  <si>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</si>
  <si>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</si>
  <si>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</si>
  <si>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</si>
  <si>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</si>
  <si>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</si>
  <si>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</si>
  <si>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</si>
  <si>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</si>
  <si>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</si>
  <si>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</si>
  <si>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</si>
  <si>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</si>
  <si>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</si>
  <si>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</si>
  <si>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</si>
  <si>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</si>
  <si>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</si>
  <si>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</si>
  <si>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</si>
  <si>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</si>
  <si>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</si>
  <si>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</si>
  <si>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</si>
  <si>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</si>
  <si>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</si>
  <si>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</si>
  <si>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</si>
  <si>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</si>
  <si>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</si>
  <si>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</si>
  <si>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</si>
  <si>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</si>
  <si>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</si>
  <si>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</si>
  <si>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</si>
  <si>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</si>
  <si>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</si>
  <si>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</si>
  <si>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</si>
  <si>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</si>
  <si>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</si>
  <si>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</si>
  <si>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</si>
  <si>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</si>
  <si>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</si>
  <si>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</si>
  <si>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</si>
  <si>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</si>
  <si>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</si>
  <si>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</si>
  <si>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</si>
  <si>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</si>
  <si>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</si>
  <si>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</si>
  <si>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</si>
  <si>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</si>
  <si>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</si>
  <si>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</si>
  <si>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</si>
  <si>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</si>
  <si>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</si>
  <si>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</si>
  <si>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</si>
  <si>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</si>
  <si>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</si>
  <si>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</si>
  <si>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</si>
  <si>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</si>
  <si>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</si>
  <si>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</si>
  <si>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</si>
  <si>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</si>
  <si>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</si>
  <si>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</si>
  <si>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</si>
  <si>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</si>
  <si>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</si>
  <si>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</si>
  <si>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</si>
  <si>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</si>
  <si>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</si>
  <si>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</si>
  <si>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</si>
  <si>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</si>
  <si>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</si>
  <si>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</si>
  <si>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</si>
  <si>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</si>
  <si>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</si>
  <si>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</si>
  <si>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</si>
  <si>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</si>
  <si>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</si>
  <si>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</si>
  <si>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</si>
  <si>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</si>
  <si>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</si>
  <si>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</si>
  <si>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</si>
  <si>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</si>
  <si>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</si>
  <si>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</si>
  <si>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</si>
  <si>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</si>
  <si>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</si>
  <si>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</si>
  <si>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</si>
  <si>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</si>
  <si>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</si>
  <si>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</si>
  <si>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</si>
  <si>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</si>
  <si>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</si>
  <si>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</si>
  <si>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</si>
  <si>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</si>
  <si>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</si>
  <si>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</si>
  <si>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</si>
  <si>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</si>
  <si>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</si>
  <si>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</si>
  <si>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</si>
  <si>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</si>
  <si>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</si>
  <si>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</si>
  <si>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</si>
  <si>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</si>
  <si>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</si>
  <si>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</si>
  <si>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</si>
  <si>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</si>
  <si>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</si>
  <si>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</si>
  <si>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</si>
  <si>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</si>
  <si>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</si>
  <si>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</si>
  <si>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</si>
  <si>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</si>
  <si>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</si>
  <si>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</si>
  <si>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</si>
  <si>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</si>
  <si>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</si>
  <si>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</si>
  <si>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</si>
  <si>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</si>
  <si>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</si>
  <si>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</si>
  <si>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</si>
  <si>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</si>
  <si>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</si>
  <si>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</si>
  <si>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</si>
  <si>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</si>
  <si>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</si>
  <si>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</si>
  <si>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</si>
  <si>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</si>
  <si>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</si>
  <si>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</si>
  <si>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</si>
  <si>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</si>
  <si>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</si>
  <si>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</si>
  <si>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</si>
  <si>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</si>
  <si>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</si>
  <si>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</si>
  <si>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</si>
  <si>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</si>
  <si>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</si>
  <si>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</si>
  <si>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</si>
  <si>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</si>
  <si>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</si>
  <si>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</si>
  <si>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</si>
  <si>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</si>
  <si>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</si>
  <si>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</si>
  <si>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</si>
  <si>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</si>
  <si>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</si>
  <si>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</si>
  <si>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</si>
  <si>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</si>
  <si>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</si>
  <si>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</si>
  <si>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</si>
  <si>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</si>
  <si>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</si>
  <si>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</si>
  <si>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</si>
  <si>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</si>
  <si>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</si>
  <si>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</si>
  <si>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</si>
  <si>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</si>
  <si>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</si>
  <si>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</si>
  <si>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</si>
  <si>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</si>
  <si>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</si>
  <si>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</si>
  <si>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</si>
  <si>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</si>
  <si>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</si>
  <si>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</si>
  <si>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</si>
  <si>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</si>
  <si>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</si>
  <si>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</si>
  <si>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</si>
  <si>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</si>
  <si>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</si>
  <si>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</si>
  <si>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</si>
  <si>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</si>
  <si>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</si>
  <si>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</si>
  <si>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</si>
  <si>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</si>
  <si>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</si>
  <si>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</si>
  <si>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</si>
  <si>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</si>
  <si>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</si>
  <si>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</si>
  <si>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</si>
  <si>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</si>
  <si>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</si>
  <si>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</si>
  <si>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</si>
  <si>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</si>
  <si>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</si>
  <si>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</si>
  <si>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</si>
  <si>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</si>
  <si>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</si>
  <si>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</si>
  <si>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</si>
  <si>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</si>
  <si>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</si>
  <si>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</si>
  <si>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</si>
  <si>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</si>
  <si>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</si>
  <si>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</si>
  <si>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</si>
  <si>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</si>
  <si>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</si>
  <si>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</si>
  <si>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</si>
  <si>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</si>
  <si>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</si>
  <si>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</si>
  <si>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</si>
  <si>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</si>
  <si>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</si>
  <si>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</si>
  <si>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</si>
  <si>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</si>
  <si>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</si>
  <si>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</si>
  <si>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</si>
  <si>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</si>
  <si>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</si>
  <si>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</si>
  <si>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</si>
  <si>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</si>
  <si>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</si>
  <si>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</si>
  <si>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</si>
  <si>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</si>
  <si>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</si>
  <si>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</si>
  <si>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</si>
  <si>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</si>
  <si>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</si>
  <si>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</si>
  <si>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</si>
  <si>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</si>
  <si>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</si>
  <si>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</si>
  <si>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</si>
  <si>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</si>
  <si>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</si>
  <si>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</si>
  <si>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</si>
  <si>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</si>
  <si>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</si>
  <si>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</si>
  <si>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</si>
  <si>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</si>
  <si>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</si>
  <si>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</si>
  <si>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</si>
  <si>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</si>
  <si>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</si>
  <si>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</si>
  <si>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</si>
  <si>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</si>
  <si>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</si>
  <si>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</si>
  <si>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</si>
  <si>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</si>
  <si>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</si>
  <si>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</si>
  <si>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</si>
  <si>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</si>
  <si>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</si>
  <si>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</si>
  <si>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</si>
  <si>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</si>
  <si>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</si>
  <si>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</si>
  <si>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</si>
  <si>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</si>
  <si>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</si>
  <si>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</si>
  <si>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</si>
  <si>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</si>
  <si>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</si>
  <si>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</si>
  <si>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</si>
  <si>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</si>
  <si>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</si>
  <si>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</si>
  <si>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</si>
  <si>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</si>
  <si>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</si>
  <si>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</si>
  <si>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</si>
  <si>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</si>
  <si>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</si>
  <si>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</si>
  <si>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</si>
  <si>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</si>
  <si>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</si>
  <si>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</si>
  <si>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</si>
  <si>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</si>
  <si>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</si>
  <si>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</si>
  <si>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</si>
  <si>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</si>
  <si>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</si>
  <si>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</si>
  <si>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</si>
  <si>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</si>
  <si>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</si>
  <si>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</si>
  <si>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</si>
  <si>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</si>
  <si>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</si>
  <si>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</si>
  <si>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</si>
  <si>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</si>
  <si>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</si>
  <si>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</si>
  <si>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</si>
  <si>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</si>
  <si>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</si>
  <si>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</si>
  <si>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</si>
  <si>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</si>
  <si>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</si>
  <si>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</si>
  <si>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</si>
  <si>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</si>
  <si>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</si>
  <si>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</si>
  <si>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</si>
  <si>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</si>
  <si>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</si>
  <si>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</si>
  <si>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</si>
  <si>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</si>
  <si>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</si>
  <si>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</si>
  <si>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</si>
  <si>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</si>
  <si>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</si>
  <si>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</si>
  <si>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</si>
  <si>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</si>
  <si>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</si>
  <si>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</si>
  <si>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</si>
  <si>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</si>
  <si>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</si>
  <si>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</si>
  <si>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</si>
  <si>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</si>
  <si>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</si>
  <si>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</si>
  <si>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</si>
  <si>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</si>
  <si>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</si>
  <si>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</si>
  <si>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</si>
  <si>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</si>
  <si>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</si>
  <si>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</si>
  <si>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</si>
  <si>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</si>
  <si>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</si>
  <si>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</si>
  <si>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</si>
  <si>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</si>
  <si>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</si>
  <si>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</si>
  <si>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</si>
  <si>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</si>
  <si>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</si>
  <si>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</si>
  <si>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</si>
  <si>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</si>
  <si>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</si>
  <si>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</si>
  <si>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</si>
  <si>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</si>
  <si>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</si>
  <si>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</si>
  <si>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</si>
  <si>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</si>
  <si>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</si>
  <si>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</si>
  <si>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</si>
  <si>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</si>
  <si>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</si>
  <si>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</si>
  <si>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</si>
  <si>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</si>
  <si>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</si>
  <si>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</si>
  <si>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</si>
  <si>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</si>
  <si>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</si>
  <si>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</si>
  <si>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</si>
  <si>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</si>
  <si>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</si>
  <si>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</si>
  <si>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</si>
  <si>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</si>
  <si>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</si>
  <si>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</si>
  <si>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</si>
  <si>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</si>
  <si>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</si>
  <si>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</si>
  <si>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</si>
  <si>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</si>
  <si>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</si>
  <si>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</si>
  <si>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</si>
  <si>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</si>
  <si>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</si>
  <si>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</si>
  <si>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</si>
  <si>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</si>
  <si>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</si>
  <si>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</si>
  <si>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</si>
  <si>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</si>
  <si>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</si>
  <si>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</si>
  <si>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</si>
  <si>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</si>
  <si>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</si>
  <si>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</si>
  <si>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</si>
  <si>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</si>
  <si>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</si>
  <si>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</si>
  <si>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</si>
  <si>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</si>
  <si>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</si>
  <si>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</si>
  <si>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</si>
  <si>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</si>
  <si>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</si>
  <si>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</si>
  <si>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</si>
  <si>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</si>
  <si>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</si>
  <si>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</si>
  <si>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</si>
  <si>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</si>
  <si>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</si>
  <si>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</si>
  <si>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</si>
  <si>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</si>
  <si>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</si>
  <si>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</si>
  <si>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</si>
  <si>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</si>
  <si>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</si>
  <si>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</si>
  <si>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</si>
  <si>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</si>
  <si>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</si>
  <si>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</si>
  <si>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</si>
  <si>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</si>
  <si>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</si>
  <si>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</si>
  <si>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</si>
  <si>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</si>
  <si>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</si>
  <si>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</si>
  <si>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</si>
  <si>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</si>
  <si>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</si>
  <si>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</si>
  <si>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</si>
  <si>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</si>
  <si>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</si>
  <si>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</si>
  <si>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</si>
  <si>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</si>
  <si>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</si>
  <si>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</si>
  <si>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</si>
  <si>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</si>
  <si>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</si>
  <si>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</si>
  <si>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</si>
  <si>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</si>
  <si>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</si>
  <si>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</si>
  <si>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</si>
  <si>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</si>
  <si>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</si>
  <si>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</si>
  <si>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</si>
  <si>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</si>
  <si>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</si>
  <si>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</si>
  <si>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</si>
  <si>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</si>
  <si>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</si>
  <si>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</si>
  <si>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</si>
  <si>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</si>
  <si>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</si>
  <si>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</si>
  <si>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</si>
  <si>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</si>
  <si>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</si>
  <si>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</si>
  <si>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</si>
  <si>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</si>
  <si>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</si>
  <si>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</si>
  <si>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</si>
  <si>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</si>
  <si>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</si>
  <si>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</si>
  <si>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</si>
  <si>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</si>
  <si>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</si>
  <si>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</si>
  <si>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</si>
  <si>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</si>
  <si>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</si>
  <si>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</si>
  <si>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</si>
  <si>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</si>
  <si>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</si>
  <si>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</si>
  <si>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</si>
  <si>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</si>
  <si>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</si>
  <si>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</si>
  <si>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</si>
  <si>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</si>
  <si>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</si>
  <si>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</si>
  <si>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</si>
  <si>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</si>
  <si>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</si>
  <si>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</si>
  <si>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</si>
  <si>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</si>
  <si>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</si>
  <si>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</si>
  <si>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</si>
  <si>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</si>
  <si>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</si>
  <si>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</si>
  <si>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</si>
  <si>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</si>
  <si>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</si>
  <si>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</si>
  <si>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</si>
  <si>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</si>
  <si>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</si>
  <si>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</si>
  <si>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</si>
  <si>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</si>
  <si>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</si>
  <si>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</si>
  <si>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</si>
  <si>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</si>
  <si>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</si>
  <si>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</si>
  <si>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</si>
  <si>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</si>
  <si>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</si>
  <si>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</si>
  <si>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</si>
  <si>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</si>
  <si>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</si>
  <si>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</si>
  <si>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</si>
  <si>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</si>
  <si>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</si>
  <si>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</si>
  <si>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</si>
  <si>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</si>
  <si>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</si>
  <si>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</si>
  <si>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</si>
  <si>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</si>
  <si>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</si>
  <si>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</si>
  <si>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</si>
  <si>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</si>
  <si>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</si>
  <si>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</si>
  <si>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</si>
  <si>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</si>
  <si>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</si>
  <si>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</si>
  <si>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</si>
  <si>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</si>
  <si>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</si>
  <si>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</si>
  <si>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</si>
  <si>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</si>
  <si>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</si>
  <si>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</si>
  <si>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</si>
  <si>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</si>
  <si>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</si>
  <si>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</si>
  <si>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</si>
  <si>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</si>
  <si>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</si>
  <si>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</si>
  <si>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</si>
  <si>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</si>
  <si>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</si>
  <si>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</si>
  <si>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</si>
  <si>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</si>
  <si>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</si>
  <si>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</si>
  <si>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</si>
  <si>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</si>
  <si>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</si>
  <si>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</si>
  <si>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</si>
  <si>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</si>
  <si>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</si>
  <si>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</si>
  <si>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</si>
  <si>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</si>
  <si>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</si>
  <si>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</si>
  <si>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</si>
  <si>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</si>
  <si>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</si>
  <si>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</si>
  <si>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</si>
  <si>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</si>
  <si>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</si>
  <si>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</si>
  <si>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</si>
  <si>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</si>
  <si>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</si>
  <si>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</si>
  <si>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</si>
  <si>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</si>
  <si>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</si>
  <si>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</si>
  <si>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</si>
  <si>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</si>
  <si>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</si>
  <si>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</si>
  <si>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</si>
  <si>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</si>
  <si>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</si>
  <si>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</si>
  <si>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</si>
  <si>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</si>
  <si>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</si>
  <si>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</si>
  <si>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</si>
  <si>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</si>
  <si>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</si>
  <si>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</si>
  <si>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</si>
  <si>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</si>
  <si>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</si>
  <si>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</si>
  <si>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</si>
  <si>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</si>
  <si>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</si>
  <si>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</si>
  <si>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</si>
  <si>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</si>
  <si>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</si>
  <si>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</si>
  <si>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</si>
  <si>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</si>
  <si>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</si>
  <si>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</si>
  <si>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</si>
  <si>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</si>
  <si>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</si>
  <si>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</si>
  <si>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</si>
  <si>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</si>
  <si>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</si>
  <si>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</si>
  <si>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</si>
  <si>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</si>
  <si>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</si>
  <si>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</si>
  <si>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</si>
  <si>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</si>
  <si>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</si>
  <si>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</si>
  <si>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</si>
  <si>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</si>
  <si>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</si>
  <si>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</si>
  <si>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</si>
  <si>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</si>
  <si>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</si>
  <si>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</si>
  <si>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</si>
  <si>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</si>
  <si>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</si>
  <si>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</si>
  <si>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</si>
  <si>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</si>
  <si>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</si>
  <si>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</si>
  <si>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</si>
  <si>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</si>
  <si>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</si>
  <si>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</si>
  <si>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</si>
  <si>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</si>
  <si>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</si>
  <si>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</si>
  <si>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</si>
  <si>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</si>
  <si>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</si>
  <si>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</si>
  <si>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</si>
  <si>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</si>
  <si>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</si>
  <si>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</si>
  <si>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</si>
  <si>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</si>
  <si>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</si>
  <si>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</si>
  <si>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</si>
  <si>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</si>
  <si>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</si>
  <si>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</si>
  <si>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</si>
  <si>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</si>
  <si>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</si>
  <si>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</si>
  <si>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</si>
  <si>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</si>
  <si>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</si>
  <si>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</si>
  <si>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</si>
  <si>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</si>
  <si>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</si>
  <si>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</si>
  <si>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</si>
  <si>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</si>
  <si>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</si>
  <si>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</si>
  <si>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</si>
  <si>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</si>
  <si>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</si>
  <si>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</si>
  <si>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</si>
  <si>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</si>
  <si>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</si>
  <si>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</si>
  <si>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</si>
  <si>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</si>
  <si>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</si>
  <si>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</si>
  <si>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</si>
  <si>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</si>
  <si>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</si>
  <si>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</si>
  <si>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</si>
  <si>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</si>
  <si>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</si>
  <si>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</si>
  <si>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</si>
  <si>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</si>
  <si>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</si>
  <si>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</si>
  <si>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</si>
  <si>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</si>
  <si>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</si>
  <si>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</si>
  <si>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</si>
  <si>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</si>
  <si>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</si>
  <si>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</si>
  <si>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</si>
  <si>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</si>
  <si>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</si>
  <si>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</si>
  <si>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</si>
  <si>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</si>
  <si>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</si>
  <si>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</si>
  <si>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</si>
  <si>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</si>
  <si>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</si>
  <si>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</si>
  <si>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</si>
  <si>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</si>
  <si>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</si>
  <si>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</si>
  <si>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</si>
  <si>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</si>
  <si>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</si>
  <si>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</si>
  <si>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</si>
  <si>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</si>
  <si>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</si>
  <si>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</si>
  <si>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</si>
  <si>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</si>
  <si>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</si>
  <si>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</si>
  <si>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</si>
  <si>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</si>
  <si>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</si>
  <si>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</si>
  <si>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</si>
  <si>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</si>
  <si>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</si>
  <si>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</si>
  <si>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</si>
  <si>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</si>
  <si>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</si>
  <si>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</si>
  <si>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</si>
  <si>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</si>
  <si>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</si>
  <si>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</si>
  <si>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</si>
  <si>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</si>
  <si>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</si>
  <si>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</si>
  <si>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</si>
  <si>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</si>
  <si>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</si>
  <si>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</si>
  <si>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</si>
  <si>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</si>
  <si>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</si>
  <si>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</si>
  <si>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</si>
  <si>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</si>
  <si>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</si>
  <si>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</si>
  <si>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</si>
  <si>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</si>
  <si>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</si>
  <si>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</si>
  <si>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</si>
  <si>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</si>
  <si>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</si>
  <si>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</si>
  <si>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</si>
  <si>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</si>
  <si>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</si>
  <si>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</si>
  <si>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</si>
  <si>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</si>
  <si>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</si>
  <si>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</si>
  <si>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</si>
  <si>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</si>
  <si>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</si>
  <si>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</si>
  <si>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</si>
  <si>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</si>
  <si>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</si>
  <si>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</si>
  <si>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</si>
  <si>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</si>
  <si>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</si>
  <si>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</si>
  <si>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</si>
  <si>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</si>
  <si>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</si>
  <si>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</si>
  <si>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</si>
  <si>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</si>
  <si>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</si>
  <si>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</si>
  <si>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</si>
  <si>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</si>
  <si>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</si>
  <si>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</si>
  <si>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</si>
  <si>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</si>
  <si>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</si>
  <si>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</si>
  <si>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</si>
  <si>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</si>
  <si>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</si>
  <si>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</si>
  <si>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</si>
  <si>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</si>
  <si>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</si>
  <si>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</si>
  <si>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</si>
  <si>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</si>
  <si>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</si>
  <si>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</si>
  <si>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</si>
  <si>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</si>
  <si>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</si>
  <si>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</si>
  <si>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</si>
  <si>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</si>
  <si>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</si>
  <si>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</si>
  <si>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</si>
  <si>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</si>
  <si>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</si>
  <si>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</si>
  <si>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</si>
  <si>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</si>
  <si>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</si>
  <si>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</si>
  <si>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</si>
  <si>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</si>
  <si>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</si>
  <si>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</si>
  <si>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</si>
  <si>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</si>
  <si>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</si>
  <si>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</si>
  <si>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</si>
  <si>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</si>
  <si>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</si>
  <si>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</si>
  <si>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</si>
  <si>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</si>
  <si>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</si>
  <si>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</si>
  <si>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</si>
  <si>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</si>
  <si>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</si>
  <si>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</si>
  <si>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</si>
  <si>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</si>
  <si>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</si>
  <si>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</si>
  <si>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</si>
  <si>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</si>
  <si>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</si>
  <si>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</si>
  <si>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</si>
  <si>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</si>
  <si>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</si>
  <si>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</si>
  <si>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</si>
  <si>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</si>
  <si>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</si>
  <si>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</si>
  <si>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</si>
  <si>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</si>
  <si>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</si>
  <si>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</si>
  <si>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</si>
  <si>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</si>
  <si>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</si>
  <si>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</si>
  <si>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</si>
  <si>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</si>
  <si>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</si>
  <si>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</si>
  <si>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</si>
  <si>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</si>
  <si>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</si>
  <si>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</si>
  <si>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</si>
  <si>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</si>
  <si>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</si>
  <si>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</si>
  <si>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</si>
  <si>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</si>
  <si>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</si>
  <si>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</si>
  <si>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</si>
  <si>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</si>
  <si>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</si>
  <si>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</si>
  <si>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</si>
  <si>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</si>
  <si>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</si>
  <si>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</si>
  <si>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</si>
  <si>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</si>
  <si>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</si>
  <si>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</si>
  <si>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</si>
  <si>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</si>
  <si>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</si>
  <si>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</si>
  <si>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</si>
  <si>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</si>
  <si>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</si>
  <si>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</si>
  <si>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</si>
  <si>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</si>
  <si>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</si>
  <si>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</si>
  <si>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</si>
  <si>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</si>
  <si>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</si>
  <si>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</si>
  <si>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</si>
  <si>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</si>
  <si>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</si>
  <si>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</si>
  <si>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</si>
  <si>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</si>
  <si>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</si>
  <si>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</si>
  <si>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</si>
  <si>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</si>
  <si>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</si>
  <si>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</si>
  <si>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</si>
  <si>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</si>
  <si>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</si>
  <si>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</si>
  <si>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</si>
  <si>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</si>
  <si>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</si>
  <si>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</si>
  <si>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</si>
  <si>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</si>
  <si>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</si>
  <si>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</si>
  <si>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</si>
  <si>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</si>
  <si>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</si>
  <si>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</si>
  <si>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</si>
  <si>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</si>
  <si>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</si>
  <si>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</si>
  <si>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</si>
  <si>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</si>
  <si>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</si>
  <si>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</si>
  <si>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</si>
  <si>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</si>
  <si>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</si>
  <si>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</si>
  <si>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</si>
  <si>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</si>
  <si>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</si>
  <si>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</si>
  <si>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</si>
  <si>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</si>
  <si>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</si>
  <si>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</si>
  <si>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</si>
  <si>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</si>
  <si>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</si>
  <si>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</si>
  <si>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</si>
  <si>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</si>
  <si>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</si>
  <si>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</si>
  <si>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</si>
  <si>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</si>
  <si>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</si>
  <si>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</si>
  <si>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</si>
  <si>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</si>
  <si>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</si>
  <si>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</si>
  <si>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</si>
  <si>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</si>
  <si>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</si>
  <si>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</si>
  <si>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</si>
  <si>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</si>
  <si>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</si>
  <si>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</si>
  <si>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</si>
  <si>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</si>
  <si>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</si>
  <si>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</si>
  <si>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</si>
  <si>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</si>
  <si>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</si>
  <si>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</si>
  <si>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</si>
  <si>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</si>
  <si>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</si>
  <si>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</si>
  <si>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</si>
  <si>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</si>
  <si>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</si>
  <si>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</si>
  <si>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</si>
  <si>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</si>
  <si>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</si>
  <si>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</si>
  <si>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</si>
  <si>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</si>
  <si>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</si>
  <si>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</si>
  <si>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</si>
  <si>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</si>
  <si>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</si>
  <si>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</si>
  <si>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</si>
  <si>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</si>
  <si>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</si>
  <si>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</si>
  <si>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</si>
  <si>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</si>
  <si>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</si>
  <si>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</si>
  <si>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</si>
  <si>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</si>
  <si>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</si>
  <si>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</si>
  <si>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</si>
  <si>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</si>
  <si>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</si>
  <si>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</si>
  <si>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</si>
  <si>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</si>
  <si>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</si>
  <si>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</si>
  <si>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</si>
  <si>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</si>
  <si>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</si>
  <si>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</si>
  <si>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</si>
  <si>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</si>
  <si>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</si>
  <si>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</si>
  <si>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</si>
  <si>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</si>
  <si>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</si>
  <si>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</si>
  <si>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</si>
  <si>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</si>
  <si>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</si>
  <si>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</si>
  <si>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</si>
  <si>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</si>
  <si>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</si>
  <si>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</si>
  <si>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</si>
  <si>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</si>
  <si>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</si>
  <si>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</si>
  <si>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</si>
  <si>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</si>
  <si>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</si>
  <si>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</si>
  <si>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</si>
  <si>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</si>
  <si>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</si>
  <si>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</si>
  <si>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</si>
  <si>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</si>
  <si>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</si>
  <si>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</si>
  <si>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</si>
  <si>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</si>
  <si>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</si>
  <si>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</si>
  <si>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</si>
  <si>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</si>
  <si>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</si>
  <si>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</si>
  <si>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</si>
  <si>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</si>
  <si>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</si>
  <si>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</si>
  <si>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</si>
  <si>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</si>
  <si>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</si>
  <si>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</si>
  <si>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</si>
  <si>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</si>
  <si>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</si>
  <si>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</si>
  <si>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</si>
  <si>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</si>
  <si>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</si>
  <si>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</si>
  <si>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</si>
  <si>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</si>
  <si>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</si>
  <si>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</si>
  <si>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</si>
  <si>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</si>
  <si>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</si>
  <si>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</si>
  <si>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</si>
  <si>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</si>
  <si>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</si>
  <si>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</si>
  <si>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</si>
  <si>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</si>
  <si>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</si>
  <si>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</si>
  <si>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</si>
  <si>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</si>
  <si>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</si>
  <si>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</si>
  <si>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</si>
  <si>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</si>
  <si>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</si>
  <si>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</si>
  <si>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</si>
  <si>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</si>
  <si>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</si>
  <si>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</si>
  <si>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</si>
  <si>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</si>
  <si>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</si>
  <si>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</si>
  <si>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</si>
  <si>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</si>
  <si>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</si>
  <si>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</si>
  <si>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</si>
  <si>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</si>
  <si>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</si>
  <si>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</si>
  <si>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</si>
  <si>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</si>
  <si>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</si>
  <si>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</si>
  <si>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</si>
  <si>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</si>
  <si>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</si>
  <si>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</si>
  <si>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</si>
  <si>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</si>
  <si>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</si>
  <si>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</si>
  <si>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</si>
  <si>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</si>
  <si>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</si>
  <si>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</si>
  <si>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</si>
  <si>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</si>
  <si>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</si>
  <si>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</si>
  <si>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</si>
  <si>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</si>
  <si>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</si>
  <si>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</si>
  <si>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</si>
  <si>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</si>
  <si>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</si>
  <si>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</si>
  <si>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</si>
  <si>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</si>
  <si>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</si>
  <si>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</si>
  <si>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</si>
  <si>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</si>
  <si>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</si>
  <si>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</si>
  <si>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</si>
  <si>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</si>
  <si>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</si>
  <si>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</si>
  <si>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</si>
  <si>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</si>
  <si>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</si>
  <si>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</si>
  <si>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</si>
  <si>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</si>
  <si>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</si>
  <si>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</si>
  <si>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</si>
  <si>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</si>
  <si>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</si>
  <si>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</si>
  <si>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</si>
  <si>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</si>
  <si>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</si>
  <si>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</si>
  <si>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</si>
  <si>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</si>
  <si>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</si>
  <si>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</si>
  <si>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</si>
  <si>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</si>
  <si>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</si>
  <si>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</si>
  <si>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</si>
  <si>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</si>
  <si>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</si>
  <si>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</si>
  <si>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</si>
  <si>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</si>
  <si>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</si>
  <si>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</si>
  <si>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</si>
  <si>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</si>
  <si>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</si>
  <si>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</si>
  <si>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</si>
  <si>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</si>
  <si>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</si>
  <si>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</si>
  <si>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</si>
  <si>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</si>
  <si>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</si>
  <si>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</si>
  <si>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</si>
  <si>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</si>
  <si>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</si>
  <si>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</si>
  <si>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</si>
  <si>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</si>
  <si>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</si>
  <si>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</si>
  <si>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</si>
  <si>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</si>
  <si>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</si>
  <si>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</si>
  <si>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</si>
  <si>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</si>
  <si>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</si>
  <si>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</si>
  <si>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</si>
  <si>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</si>
  <si>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</si>
  <si>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</si>
  <si>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</si>
  <si>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</si>
  <si>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</si>
  <si>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</si>
  <si>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</si>
  <si>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</si>
  <si>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</si>
  <si>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</si>
  <si>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</si>
  <si>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</si>
  <si>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</si>
  <si>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</si>
  <si>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</si>
  <si>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</si>
  <si>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</si>
  <si>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</si>
  <si>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</si>
  <si>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</si>
  <si>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</si>
  <si>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</si>
  <si>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</si>
  <si>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</si>
  <si>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</si>
  <si>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</si>
  <si>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</si>
  <si>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</si>
  <si>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</si>
  <si>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</si>
  <si>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</si>
  <si>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</si>
  <si>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</si>
  <si>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</si>
  <si>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</si>
  <si>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</si>
  <si>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</si>
  <si>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</si>
  <si>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</si>
  <si>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</si>
  <si>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</si>
  <si>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</si>
  <si>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</si>
  <si>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</si>
  <si>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</si>
  <si>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</si>
  <si>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</si>
  <si>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</si>
  <si>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</si>
  <si>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</si>
  <si>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</si>
  <si>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</si>
  <si>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</si>
  <si>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</si>
  <si>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</si>
  <si>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</si>
  <si>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</si>
  <si>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</si>
  <si>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</si>
  <si>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</si>
  <si>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</si>
  <si>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</si>
  <si>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</si>
  <si>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</si>
  <si>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</si>
  <si>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</si>
  <si>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</si>
  <si>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</si>
  <si>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</si>
  <si>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</si>
  <si>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</si>
  <si>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</si>
  <si>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</si>
  <si>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</si>
  <si>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</si>
  <si>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</si>
  <si>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</si>
  <si>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</si>
  <si>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</si>
  <si>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</si>
  <si>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</si>
  <si>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</si>
  <si>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</si>
  <si>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</si>
  <si>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</si>
  <si>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</si>
  <si>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</si>
  <si>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</si>
  <si>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</si>
  <si>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</si>
  <si>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</si>
  <si>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</si>
  <si>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</si>
  <si>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</si>
  <si>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</si>
  <si>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</si>
  <si>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</si>
  <si>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</si>
  <si>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</si>
  <si>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</si>
  <si>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</si>
  <si>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</si>
  <si>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</si>
  <si>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</si>
  <si>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</si>
  <si>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</si>
  <si>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</si>
  <si>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</si>
  <si>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</si>
  <si>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</si>
  <si>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</si>
  <si>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</si>
  <si>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</si>
  <si>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</si>
  <si>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</si>
  <si>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</si>
  <si>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</si>
  <si>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</si>
  <si>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</si>
  <si>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</si>
  <si>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</si>
  <si>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</si>
  <si>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</si>
  <si>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</si>
  <si>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</si>
  <si>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</si>
  <si>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</si>
  <si>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</si>
  <si>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</si>
  <si>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</si>
  <si>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</si>
  <si>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</si>
  <si>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</si>
  <si>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</si>
  <si>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</si>
  <si>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</si>
  <si>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</si>
  <si>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</si>
  <si>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</si>
  <si>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</si>
  <si>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</si>
  <si>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</si>
  <si>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</si>
  <si>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</si>
  <si>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</si>
  <si>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</si>
  <si>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</si>
  <si>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</si>
  <si>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</si>
  <si>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</si>
  <si>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</si>
  <si>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</si>
  <si>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</si>
  <si>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</si>
  <si>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</si>
  <si>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</si>
  <si>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</si>
  <si>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</si>
  <si>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</si>
  <si>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</si>
  <si>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</si>
  <si>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</si>
  <si>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</si>
  <si>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</si>
  <si>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</si>
  <si>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</si>
  <si>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</si>
  <si>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</si>
  <si>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</si>
  <si>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</si>
  <si>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</si>
  <si>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</si>
  <si>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</si>
  <si>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</si>
  <si>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</si>
  <si>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</si>
  <si>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</si>
  <si>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</si>
  <si>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</si>
  <si>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</si>
  <si>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</si>
  <si>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</si>
  <si>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</si>
  <si>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</si>
  <si>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</si>
  <si>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</si>
  <si>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</si>
  <si>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</si>
  <si>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</si>
  <si>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</si>
  <si>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</si>
  <si>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</si>
  <si>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</si>
  <si>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</si>
  <si>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</si>
  <si>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</si>
  <si>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</si>
  <si>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</si>
  <si>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</si>
  <si>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</si>
  <si>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</si>
  <si>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</si>
  <si>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</si>
  <si>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</si>
  <si>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</si>
  <si>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</si>
  <si>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</si>
  <si>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</si>
  <si>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</si>
  <si>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</si>
  <si>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</si>
  <si>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</si>
  <si>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</si>
  <si>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</si>
  <si>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</si>
  <si>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</si>
  <si>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</si>
  <si>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</si>
  <si>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</si>
  <si>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</si>
  <si>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</si>
  <si>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</si>
  <si>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</si>
  <si>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</si>
  <si>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</si>
  <si>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</si>
  <si>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</si>
  <si>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</si>
  <si>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</si>
  <si>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</si>
  <si>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</si>
  <si>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</si>
  <si>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</si>
  <si>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</si>
  <si>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</si>
  <si>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</si>
  <si>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</si>
  <si>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</si>
  <si>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</si>
  <si>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</si>
  <si>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</si>
  <si>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</si>
  <si>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</si>
  <si>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</si>
  <si>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</si>
  <si>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</si>
  <si>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</si>
  <si>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</si>
  <si>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</si>
  <si>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</si>
  <si>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</si>
  <si>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</si>
  <si>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</si>
  <si>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</si>
  <si>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</si>
  <si>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</si>
  <si>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</si>
  <si>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</si>
  <si>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</si>
  <si>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</si>
  <si>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</si>
  <si>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</si>
  <si>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</si>
  <si>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</si>
  <si>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</si>
  <si>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</si>
  <si>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</si>
  <si>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</si>
  <si>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</si>
  <si>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</si>
  <si>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</si>
  <si>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</si>
  <si>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</si>
  <si>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</si>
  <si>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</si>
  <si>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</si>
  <si>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</si>
  <si>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</si>
  <si>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</si>
  <si>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</si>
  <si>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</si>
  <si>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</si>
  <si>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</si>
  <si>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</si>
  <si>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</si>
  <si>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</si>
  <si>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</si>
  <si>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</si>
  <si>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</si>
  <si>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</si>
  <si>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</si>
  <si>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</si>
  <si>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</si>
  <si>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</si>
  <si>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</si>
  <si>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</si>
  <si>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</si>
  <si>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</si>
  <si>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</si>
  <si>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</si>
  <si>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</si>
  <si>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</si>
  <si>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</si>
  <si>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</si>
  <si>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</si>
  <si>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</si>
  <si>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</si>
  <si>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</si>
  <si>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</si>
  <si>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</si>
  <si>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</si>
  <si>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</si>
  <si>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</si>
  <si>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</si>
  <si>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</si>
  <si>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</si>
  <si>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</si>
  <si>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</si>
  <si>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</si>
  <si>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</si>
  <si>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</si>
  <si>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</si>
  <si>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</si>
  <si>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</si>
  <si>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</si>
  <si>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</si>
  <si>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</si>
  <si>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</si>
  <si>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</si>
  <si>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</si>
  <si>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</si>
  <si>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</si>
  <si>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</si>
  <si>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</si>
  <si>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</si>
  <si>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</si>
  <si>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</si>
  <si>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</si>
  <si>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</si>
  <si>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</si>
  <si>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</si>
  <si>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</si>
  <si>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</si>
  <si>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</si>
  <si>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</si>
  <si>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</si>
  <si>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</si>
  <si>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</si>
  <si>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</si>
  <si>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</si>
  <si>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</si>
  <si>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</si>
  <si>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</si>
  <si>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</si>
  <si>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</si>
  <si>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</si>
  <si>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</si>
  <si>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</si>
  <si>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</si>
  <si>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</si>
  <si>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</si>
  <si>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</si>
  <si>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</si>
  <si>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</si>
  <si>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</si>
  <si>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</si>
  <si>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</si>
  <si>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</si>
  <si>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</si>
  <si>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</si>
  <si>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</si>
  <si>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</si>
  <si>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</si>
  <si>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</si>
  <si>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</si>
  <si>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</si>
  <si>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</si>
  <si>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</si>
  <si>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</si>
  <si>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</si>
  <si>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</si>
  <si>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</si>
  <si>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</si>
  <si>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</si>
  <si>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</si>
  <si>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</si>
  <si>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</si>
  <si>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</si>
  <si>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</si>
  <si>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</si>
  <si>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</si>
  <si>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</si>
  <si>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</si>
  <si>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</si>
  <si>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</si>
  <si>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</si>
  <si>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</si>
  <si>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</si>
  <si>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</si>
  <si>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</si>
  <si>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</si>
  <si>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</si>
  <si>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</si>
  <si>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</si>
  <si>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</si>
  <si>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</si>
  <si>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</si>
  <si>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</si>
  <si>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</si>
  <si>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</si>
  <si>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</si>
  <si>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</si>
  <si>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</si>
  <si>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</si>
  <si>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</si>
  <si>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</si>
  <si>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</si>
  <si>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</si>
  <si>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</si>
  <si>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</si>
  <si>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</si>
  <si>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</si>
  <si>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</si>
  <si>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</si>
  <si>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</si>
  <si>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</si>
  <si>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</si>
  <si>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</si>
  <si>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</si>
  <si>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</si>
  <si>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</si>
  <si>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</si>
  <si>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</si>
  <si>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</si>
  <si>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</si>
  <si>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</si>
  <si>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</si>
  <si>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</si>
  <si>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</si>
  <si>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</si>
  <si>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</si>
  <si>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</si>
  <si>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</si>
  <si>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</si>
  <si>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</si>
  <si>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</si>
  <si>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</si>
  <si>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</si>
  <si>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</si>
  <si>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</si>
  <si>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</si>
  <si>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</si>
  <si>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</si>
  <si>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</si>
  <si>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</si>
  <si>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</si>
  <si>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</si>
  <si>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</si>
  <si>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</si>
  <si>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</si>
  <si>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</si>
  <si>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</si>
  <si>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</si>
  <si>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</si>
  <si>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</si>
  <si>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</si>
  <si>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</si>
  <si>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</si>
  <si>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</si>
  <si>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</si>
  <si>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</si>
  <si>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</si>
  <si>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</si>
  <si>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</si>
  <si>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</si>
  <si>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</si>
  <si>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</si>
  <si>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</si>
  <si>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</si>
  <si>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</si>
  <si>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</si>
  <si>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</si>
  <si>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</si>
  <si>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</si>
  <si>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</si>
  <si>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</si>
  <si>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</si>
  <si>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</si>
  <si>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</si>
  <si>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</si>
  <si>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</si>
  <si>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</si>
  <si>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</si>
  <si>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</si>
  <si>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</si>
  <si>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</si>
  <si>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</si>
  <si>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</si>
  <si>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</si>
  <si>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</si>
  <si>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</si>
  <si>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</si>
  <si>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</si>
  <si>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</si>
  <si>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</si>
  <si>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</si>
  <si>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</si>
  <si>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</si>
  <si>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</si>
  <si>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</si>
  <si>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</si>
  <si>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</si>
  <si>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</si>
  <si>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</si>
  <si>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</si>
  <si>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</si>
  <si>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</si>
  <si>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</si>
  <si>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</si>
  <si>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</si>
  <si>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</si>
  <si>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</si>
  <si>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</si>
  <si>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</si>
  <si>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</si>
  <si>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</si>
  <si>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</si>
  <si>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</si>
  <si>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</si>
  <si>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</si>
  <si>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</si>
  <si>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</si>
  <si>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</si>
  <si>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</si>
  <si>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</si>
  <si>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</si>
  <si>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</si>
  <si>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</si>
  <si>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</si>
  <si>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</si>
  <si>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</si>
  <si>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</si>
  <si>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</si>
  <si>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</si>
  <si>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</si>
  <si>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</si>
  <si>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</si>
  <si>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</si>
  <si>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</si>
  <si>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</si>
  <si>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</si>
  <si>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</si>
  <si>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</si>
  <si>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</si>
  <si>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</si>
  <si>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</si>
  <si>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</si>
  <si>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</si>
  <si>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</si>
  <si>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</si>
  <si>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</si>
  <si>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</si>
  <si>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</si>
  <si>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</si>
  <si>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</si>
  <si>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</si>
  <si>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</si>
  <si>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</si>
  <si>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</si>
  <si>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</si>
  <si>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</si>
  <si>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</si>
  <si>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</si>
  <si>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</si>
  <si>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</si>
  <si>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</si>
  <si>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</si>
  <si>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</si>
  <si>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</si>
  <si>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</si>
  <si>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</si>
  <si>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</si>
  <si>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</si>
  <si>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</si>
  <si>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</si>
  <si>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</si>
  <si>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</si>
  <si>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</si>
  <si>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</si>
  <si>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</si>
  <si>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</si>
  <si>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</si>
  <si>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</si>
  <si>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</si>
  <si>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</si>
  <si>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</si>
  <si>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</si>
  <si>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</si>
  <si>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</si>
  <si>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</si>
  <si>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</si>
  <si>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</si>
  <si>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</si>
  <si>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</si>
  <si>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</si>
  <si>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</si>
  <si>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</si>
  <si>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</si>
  <si>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</si>
  <si>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</si>
  <si>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</si>
  <si>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</si>
  <si>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</si>
  <si>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</si>
  <si>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</si>
  <si>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</si>
  <si>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</si>
  <si>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</si>
  <si>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</si>
  <si>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</si>
  <si>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</si>
  <si>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</si>
  <si>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</si>
  <si>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</si>
  <si>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</si>
  <si>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</si>
  <si>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</si>
  <si>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</si>
  <si>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</si>
  <si>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</si>
  <si>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</si>
  <si>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</si>
  <si>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</si>
  <si>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</si>
  <si>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</si>
  <si>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</si>
  <si>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</si>
  <si>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</si>
  <si>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</si>
  <si>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</si>
  <si>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</si>
  <si>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</si>
  <si>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</si>
  <si>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</si>
  <si>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</si>
  <si>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</si>
  <si>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</si>
  <si>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</si>
  <si>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</si>
  <si>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</si>
  <si>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</si>
  <si>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</si>
  <si>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</si>
  <si>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</si>
  <si>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</si>
  <si>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</si>
  <si>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</si>
  <si>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</si>
  <si>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</si>
  <si>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</si>
  <si>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</si>
  <si>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</si>
  <si>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</si>
  <si>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</si>
  <si>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</si>
  <si>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</si>
  <si>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</si>
  <si>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</si>
  <si>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</si>
  <si>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</si>
  <si>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</si>
  <si>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</si>
  <si>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</si>
  <si>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</si>
  <si>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</si>
  <si>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</si>
  <si>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</si>
  <si>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</si>
  <si>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</si>
  <si>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</si>
  <si>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</si>
  <si>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</si>
  <si>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</si>
  <si>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</si>
  <si>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</si>
  <si>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</si>
  <si>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</si>
  <si>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</si>
  <si>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</si>
  <si>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</si>
  <si>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</si>
  <si>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</si>
  <si>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</si>
  <si>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</si>
  <si>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</si>
  <si>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</si>
  <si>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</si>
  <si>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</si>
  <si>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</si>
  <si>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</si>
  <si>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</si>
  <si>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</si>
  <si>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</si>
  <si>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</si>
  <si>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</si>
  <si>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</si>
  <si>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</si>
  <si>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</si>
  <si>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</si>
  <si>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</si>
  <si>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</si>
  <si>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</si>
  <si>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</si>
  <si>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</si>
  <si>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</si>
  <si>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</si>
  <si>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</si>
  <si>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</si>
  <si>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</si>
  <si>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</si>
  <si>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</si>
  <si>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</si>
  <si>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</si>
  <si>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</si>
  <si>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</si>
  <si>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</si>
  <si>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</si>
  <si>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</si>
  <si>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</si>
  <si>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</si>
  <si>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</si>
  <si>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</si>
  <si>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</si>
  <si>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</si>
  <si>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</si>
  <si>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</si>
  <si>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</si>
  <si>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</si>
  <si>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</si>
  <si>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</si>
  <si>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</si>
  <si>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</si>
  <si>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</si>
  <si>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</si>
  <si>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</si>
  <si>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</si>
  <si>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</si>
  <si>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</si>
  <si>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</si>
  <si>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</si>
  <si>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</si>
  <si>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</si>
  <si>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</si>
  <si>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</si>
  <si>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</si>
  <si>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</si>
  <si>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</si>
  <si>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</si>
  <si>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</si>
  <si>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</si>
  <si>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</si>
  <si>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</si>
  <si>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</si>
  <si>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</si>
  <si>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</si>
  <si>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</si>
  <si>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</si>
  <si>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</si>
  <si>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</si>
  <si>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</si>
  <si>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</si>
  <si>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</si>
  <si>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</si>
  <si>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</si>
  <si>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</si>
  <si>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</si>
  <si>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</si>
  <si>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</si>
  <si>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</si>
  <si>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</si>
  <si>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</si>
  <si>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</si>
  <si>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</si>
  <si>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</si>
  <si>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</si>
  <si>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</si>
  <si>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</si>
  <si>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</si>
  <si>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</si>
  <si>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</si>
  <si>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</si>
  <si>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</si>
  <si>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</si>
  <si>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</si>
  <si>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</si>
  <si>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</si>
  <si>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</si>
  <si>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</si>
  <si>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</si>
  <si>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</si>
  <si>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</si>
  <si>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</si>
  <si>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</si>
  <si>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</si>
  <si>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</si>
  <si>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</si>
  <si>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</si>
  <si>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</si>
  <si>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</si>
  <si>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</si>
  <si>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</si>
  <si>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</si>
  <si>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</si>
  <si>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</si>
  <si>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</si>
  <si>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</si>
  <si>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</si>
  <si>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</si>
  <si>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</si>
  <si>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</si>
  <si>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</si>
  <si>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</si>
  <si>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</si>
  <si>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</si>
  <si>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</si>
  <si>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</si>
  <si>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</si>
  <si>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</si>
  <si>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</si>
  <si>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</si>
  <si>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</si>
  <si>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</si>
  <si>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</si>
  <si>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</si>
  <si>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</si>
  <si>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</si>
  <si>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</si>
  <si>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</si>
  <si>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</si>
  <si>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</si>
  <si>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</si>
  <si>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</si>
  <si>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</si>
  <si>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</si>
  <si>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</si>
  <si>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</si>
  <si>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</si>
  <si>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</si>
  <si>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</si>
  <si>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</si>
  <si>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</si>
  <si>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</si>
  <si>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</si>
  <si>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</si>
  <si>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</si>
  <si>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</si>
  <si>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</si>
  <si>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</si>
  <si>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</si>
  <si>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</si>
  <si>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</si>
  <si>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</si>
  <si>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</si>
  <si>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</si>
  <si>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</si>
  <si>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</si>
  <si>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</si>
  <si>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</si>
  <si>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</si>
  <si>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</si>
  <si>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</si>
  <si>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</si>
  <si>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</si>
  <si>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</si>
  <si>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</si>
  <si>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</si>
  <si>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</si>
  <si>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</si>
  <si>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</si>
  <si>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</si>
  <si>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</si>
  <si>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</si>
  <si>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</si>
  <si>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</si>
  <si>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</si>
  <si>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</si>
  <si>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</si>
  <si>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</si>
  <si>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</si>
  <si>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</si>
  <si>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</si>
  <si>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</si>
  <si>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</si>
  <si>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</si>
  <si>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</si>
  <si>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</si>
  <si>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</si>
  <si>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</si>
  <si>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</si>
  <si>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</si>
  <si>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</si>
  <si>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</si>
  <si>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</si>
  <si>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</si>
  <si>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</si>
  <si>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</si>
  <si>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</si>
  <si>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</si>
  <si>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</si>
  <si>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</si>
  <si>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</si>
  <si>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</si>
  <si>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</si>
  <si>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</si>
  <si>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</si>
  <si>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</si>
  <si>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</si>
  <si>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</si>
  <si>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</si>
  <si>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</si>
  <si>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</si>
  <si>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</si>
  <si>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</si>
  <si>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</si>
  <si>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</si>
  <si>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</si>
  <si>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</si>
  <si>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</si>
  <si>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</si>
  <si>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</si>
  <si>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</si>
  <si>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</si>
  <si>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</si>
  <si>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</si>
  <si>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</si>
  <si>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</si>
  <si>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</si>
  <si>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</si>
  <si>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</si>
  <si>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</si>
  <si>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</si>
  <si>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</si>
  <si>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</si>
  <si>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</si>
  <si>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</si>
  <si>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</si>
  <si>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</si>
  <si>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</si>
  <si>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</si>
  <si>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</si>
  <si>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</si>
  <si>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</si>
  <si>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</si>
  <si>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</si>
  <si>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</si>
  <si>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</si>
  <si>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</si>
  <si>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</si>
  <si>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</si>
  <si>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</si>
  <si>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</si>
  <si>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</si>
  <si>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</si>
  <si>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</si>
  <si>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</si>
  <si>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</si>
  <si>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</si>
  <si>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</si>
  <si>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</si>
  <si>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</si>
  <si>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</si>
  <si>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</si>
  <si>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</si>
  <si>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</si>
  <si>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</si>
  <si>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</si>
  <si>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</si>
  <si>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</si>
  <si>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</si>
  <si>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</si>
  <si>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</si>
  <si>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</si>
  <si>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</si>
  <si>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</si>
  <si>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</si>
  <si>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</si>
  <si>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</si>
  <si>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</si>
  <si>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</si>
  <si>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</si>
  <si>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</si>
  <si>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</si>
  <si>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</si>
  <si>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</si>
  <si>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</si>
  <si>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</si>
  <si>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</si>
  <si>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</si>
  <si>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</si>
  <si>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</si>
  <si>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</si>
  <si>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</si>
  <si>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</si>
  <si>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</si>
  <si>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</si>
  <si>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</si>
  <si>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</si>
  <si>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</si>
  <si>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</si>
  <si>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</si>
  <si>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</si>
  <si>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</si>
  <si>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</si>
  <si>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</si>
  <si>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</si>
  <si>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</si>
  <si>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</si>
  <si>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</si>
  <si>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</si>
  <si>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</si>
  <si>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</si>
  <si>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</si>
  <si>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</si>
  <si>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</si>
  <si>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</si>
  <si>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</si>
  <si>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</si>
  <si>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</si>
  <si>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</si>
  <si>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</si>
  <si>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</si>
  <si>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</si>
  <si>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</si>
  <si>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</si>
  <si>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</si>
  <si>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</si>
  <si>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</si>
  <si>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</si>
  <si>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</si>
  <si>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</si>
  <si>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</si>
  <si>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</si>
  <si>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</si>
  <si>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</si>
  <si>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</si>
  <si>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</si>
  <si>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</si>
  <si>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</si>
  <si>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</si>
  <si>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</si>
  <si>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</si>
  <si>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</si>
  <si>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</si>
  <si>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</si>
  <si>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</si>
  <si>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</si>
  <si>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</si>
  <si>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</si>
  <si>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</si>
  <si>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</si>
  <si>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</si>
  <si>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</si>
  <si>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</si>
  <si>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</si>
  <si>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</si>
  <si>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</si>
  <si>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</si>
  <si>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</si>
  <si>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</si>
  <si>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</si>
  <si>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</si>
  <si>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</si>
  <si>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</si>
  <si>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</si>
  <si>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</si>
  <si>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</si>
  <si>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</si>
  <si>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</si>
  <si>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</si>
  <si>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</si>
  <si>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</si>
  <si>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</si>
  <si>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</si>
  <si>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</si>
  <si>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</si>
  <si>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</si>
  <si>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</si>
  <si>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</si>
  <si>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</si>
  <si>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</si>
  <si>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</si>
  <si>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</si>
  <si>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</si>
  <si>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</si>
  <si>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</si>
  <si>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</si>
  <si>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</si>
  <si>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</si>
  <si>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</si>
  <si>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</si>
  <si>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</si>
  <si>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</si>
  <si>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</si>
  <si>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</si>
  <si>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</si>
  <si>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</si>
  <si>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</si>
  <si>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</si>
  <si>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</si>
  <si>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</si>
  <si>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</si>
  <si>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</si>
  <si>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</si>
  <si>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</si>
  <si>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</si>
  <si>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</si>
  <si>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</si>
  <si>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</si>
  <si>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</si>
  <si>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</si>
  <si>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</si>
  <si>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</si>
  <si>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</si>
  <si>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</si>
  <si>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</si>
  <si>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</si>
  <si>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</si>
  <si>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</si>
  <si>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</si>
  <si>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</si>
  <si>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</si>
  <si>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</si>
  <si>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</si>
  <si>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</si>
  <si>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</si>
  <si>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</si>
  <si>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</si>
  <si>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</si>
  <si>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</si>
  <si>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</si>
  <si>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</si>
  <si>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</si>
  <si>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</si>
  <si>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</si>
  <si>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</si>
  <si>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</si>
  <si>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</si>
  <si>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</si>
  <si>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</si>
  <si>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</si>
  <si>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</si>
  <si>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</si>
  <si>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</si>
  <si>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</si>
  <si>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</si>
  <si>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</si>
  <si>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</si>
  <si>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</si>
  <si>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</si>
  <si>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</si>
  <si>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</si>
  <si>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</si>
  <si>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</si>
  <si>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</si>
  <si>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</si>
  <si>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</si>
  <si>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</si>
  <si>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</si>
  <si>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</si>
  <si>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</si>
  <si>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</si>
  <si>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</si>
  <si>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</si>
  <si>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</si>
  <si>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</si>
  <si>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</si>
  <si>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</si>
  <si>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</si>
  <si>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</si>
  <si>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</si>
  <si>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</si>
  <si>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</si>
  <si>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</si>
  <si>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</si>
  <si>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</si>
  <si>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</si>
  <si>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</si>
  <si>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</si>
  <si>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</si>
  <si>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</si>
  <si>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</si>
  <si>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</si>
  <si>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</si>
  <si>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</si>
  <si>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</si>
  <si>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</si>
  <si>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</si>
  <si>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</si>
  <si>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</si>
  <si>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</si>
  <si>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</si>
  <si>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</si>
  <si>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</si>
  <si>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</si>
  <si>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</si>
  <si>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</si>
  <si>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</si>
  <si>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</si>
  <si>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</si>
  <si>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</si>
  <si>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</si>
  <si>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</si>
  <si>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</si>
  <si>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</si>
  <si>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</si>
  <si>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</si>
  <si>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</si>
  <si>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</si>
  <si>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</si>
  <si>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</si>
  <si>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</si>
  <si>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</si>
  <si>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</si>
  <si>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</si>
  <si>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</si>
  <si>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</si>
  <si>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</si>
  <si>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</si>
  <si>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</si>
  <si>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</si>
  <si>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</si>
  <si>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</si>
  <si>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</si>
  <si>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</si>
  <si>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</si>
  <si>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</si>
  <si>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</si>
  <si>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</si>
  <si>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</si>
  <si>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</si>
  <si>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</si>
  <si>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</si>
  <si>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</si>
  <si>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</si>
  <si>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</si>
  <si>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</si>
  <si>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</si>
  <si>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</si>
  <si>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</si>
  <si>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</si>
  <si>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</si>
  <si>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</si>
  <si>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</si>
  <si>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</si>
  <si>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</si>
  <si>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</si>
  <si>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</si>
  <si>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</si>
  <si>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</si>
  <si>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</si>
  <si>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</si>
  <si>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</si>
  <si>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</si>
  <si>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</si>
  <si>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</si>
  <si>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</si>
  <si>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</si>
  <si>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</si>
  <si>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</si>
  <si>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</si>
  <si>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</si>
  <si>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</si>
  <si>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</si>
  <si>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</si>
  <si>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</si>
  <si>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</si>
  <si>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</si>
  <si>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</si>
  <si>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</si>
  <si>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</si>
  <si>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</si>
  <si>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</si>
  <si>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</si>
  <si>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</si>
  <si>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</si>
  <si>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</si>
  <si>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</si>
  <si>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</si>
  <si>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</si>
  <si>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</si>
  <si>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</si>
  <si>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</si>
  <si>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</si>
  <si>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</si>
  <si>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</si>
  <si>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</si>
  <si>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</si>
  <si>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</si>
  <si>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</si>
  <si>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</si>
  <si>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</si>
  <si>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</si>
  <si>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</si>
  <si>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</si>
  <si>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</si>
  <si>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</si>
  <si>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</si>
  <si>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</si>
  <si>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</si>
  <si>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</si>
  <si>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</si>
  <si>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</si>
  <si>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</si>
  <si>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</si>
  <si>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</si>
  <si>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</si>
  <si>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</si>
  <si>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</si>
  <si>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</si>
  <si>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</si>
  <si>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</si>
  <si>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</si>
  <si>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</si>
  <si>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</si>
  <si>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</si>
  <si>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</si>
  <si>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</si>
  <si>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</si>
  <si>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</si>
  <si>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</si>
  <si>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</si>
  <si>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</si>
  <si>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</si>
  <si>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</si>
  <si>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</si>
  <si>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</si>
  <si>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</si>
  <si>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</si>
  <si>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</si>
  <si>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</si>
  <si>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</si>
  <si>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</si>
  <si>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</si>
  <si>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</si>
  <si>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</si>
  <si>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</si>
  <si>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</si>
  <si>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</si>
  <si>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</si>
  <si>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</si>
  <si>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</si>
  <si>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</si>
  <si>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</si>
  <si>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</si>
  <si>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</si>
  <si>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</si>
  <si>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</si>
  <si>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</si>
  <si>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</si>
  <si>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</si>
  <si>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</si>
  <si>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</si>
  <si>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</si>
  <si>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</si>
  <si>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</si>
  <si>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</si>
  <si>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</si>
  <si>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</si>
  <si>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</si>
  <si>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</si>
  <si>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</si>
  <si>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</si>
  <si>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</si>
  <si>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</si>
  <si>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</si>
  <si>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</si>
  <si>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</si>
  <si>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</si>
  <si>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</si>
  <si>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</si>
  <si>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</si>
  <si>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</si>
  <si>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</si>
  <si>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</si>
  <si>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</si>
  <si>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</si>
  <si>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</si>
  <si>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</si>
  <si>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</si>
  <si>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</si>
  <si>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</si>
  <si>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</si>
  <si>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</si>
  <si>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</si>
  <si>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</si>
  <si>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</si>
  <si>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</si>
  <si>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</si>
  <si>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</si>
  <si>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</si>
  <si>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</si>
  <si>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</si>
  <si>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</si>
  <si>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</si>
  <si>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</si>
  <si>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</si>
  <si>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</si>
  <si>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</si>
  <si>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</si>
  <si>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</si>
  <si>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</si>
  <si>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</si>
  <si>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</si>
  <si>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</si>
  <si>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</si>
  <si>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</si>
  <si>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</si>
  <si>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</si>
  <si>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</si>
  <si>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</si>
  <si>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</si>
  <si>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</si>
  <si>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</si>
  <si>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</si>
  <si>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</si>
  <si>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</si>
  <si>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</si>
  <si>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</si>
  <si>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</si>
  <si>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</si>
  <si>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</si>
  <si>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</si>
  <si>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</si>
  <si>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</si>
  <si>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</si>
  <si>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</si>
  <si>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</si>
  <si>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</si>
  <si>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</si>
  <si>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</si>
  <si>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</si>
  <si>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</si>
  <si>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</si>
  <si>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</si>
  <si>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</si>
  <si>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</si>
  <si>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</si>
  <si>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</si>
  <si>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</si>
  <si>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</si>
  <si>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</si>
  <si>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</si>
  <si>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</si>
  <si>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</si>
  <si>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</si>
  <si>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</si>
  <si>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</si>
  <si>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</si>
  <si>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</si>
  <si>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</si>
  <si>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</si>
  <si>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</si>
  <si>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</si>
  <si>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</si>
  <si>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</si>
  <si>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</si>
  <si>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</si>
  <si>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</si>
  <si>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</si>
  <si>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</si>
  <si>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</si>
  <si>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</si>
  <si>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</si>
  <si>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</si>
  <si>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</si>
  <si>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</si>
  <si>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</si>
  <si>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</si>
  <si>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</si>
  <si>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</si>
  <si>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</si>
  <si>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</si>
  <si>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</si>
  <si>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</si>
  <si>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</si>
  <si>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</si>
  <si>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</si>
  <si>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</si>
  <si>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</si>
  <si>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</si>
  <si>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</si>
  <si>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</si>
  <si>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</si>
  <si>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</si>
  <si>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</si>
  <si>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</si>
  <si>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</si>
  <si>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</si>
  <si>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</si>
  <si>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</si>
  <si>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</si>
  <si>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</si>
  <si>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</si>
  <si>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</si>
  <si>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</si>
  <si>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</si>
  <si>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</si>
  <si>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</si>
  <si>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</si>
  <si>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</si>
  <si>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</si>
  <si>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</si>
  <si>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</si>
  <si>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</si>
  <si>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</si>
  <si>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</si>
  <si>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</si>
  <si>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</si>
  <si>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</si>
  <si>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</si>
  <si>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</si>
  <si>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</si>
  <si>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</si>
  <si>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</si>
  <si>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</si>
  <si>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</si>
  <si>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</si>
  <si>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</si>
  <si>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</si>
  <si>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</si>
  <si>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</si>
  <si>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</si>
  <si>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</si>
  <si>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</si>
  <si>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</si>
  <si>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</si>
  <si>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</si>
  <si>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</si>
  <si>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</si>
  <si>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</si>
  <si>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</si>
  <si>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</si>
  <si>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</si>
  <si>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</si>
  <si>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</si>
  <si>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</si>
  <si>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</si>
  <si>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</si>
  <si>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</si>
  <si>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</si>
  <si>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</si>
  <si>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</si>
  <si>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</si>
  <si>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</si>
  <si>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</si>
  <si>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</si>
  <si>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</si>
  <si>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</si>
  <si>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</si>
  <si>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</si>
  <si>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</si>
  <si>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</si>
  <si>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</si>
  <si>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</si>
  <si>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</si>
  <si>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</si>
  <si>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</si>
  <si>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</si>
  <si>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</si>
  <si>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</si>
  <si>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</si>
  <si>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</si>
  <si>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</si>
  <si>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</si>
  <si>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</si>
  <si>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</si>
  <si>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</si>
  <si>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</si>
  <si>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</si>
  <si>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</si>
  <si>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</si>
  <si>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</si>
  <si>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</si>
  <si>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</si>
  <si>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</si>
  <si>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</si>
  <si>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</si>
  <si>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</si>
  <si>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</si>
  <si>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</si>
  <si>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</si>
  <si>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</si>
  <si>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</si>
  <si>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</si>
  <si>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</si>
  <si>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</si>
  <si>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</si>
  <si>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</si>
  <si>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</si>
  <si>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</si>
  <si>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</si>
  <si>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</si>
  <si>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</si>
  <si>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</si>
  <si>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</si>
  <si>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</si>
  <si>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</si>
  <si>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</si>
  <si>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</si>
  <si>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</si>
  <si>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</si>
  <si>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</si>
  <si>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</si>
  <si>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</si>
  <si>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</si>
  <si>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</si>
  <si>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</si>
  <si>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</si>
  <si>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</si>
  <si>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</si>
  <si>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</si>
  <si>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</si>
  <si>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</si>
  <si>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</si>
  <si>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</si>
  <si>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</si>
  <si>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</si>
  <si>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</si>
  <si>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</si>
  <si>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</si>
  <si>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</si>
  <si>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</si>
  <si>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</si>
  <si>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</si>
  <si>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</si>
  <si>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</si>
  <si>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</si>
  <si>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</si>
  <si>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</si>
  <si>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</si>
  <si>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</si>
  <si>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</si>
  <si>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</si>
  <si>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</si>
  <si>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</si>
  <si>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</si>
  <si>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</si>
  <si>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</si>
  <si>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</si>
  <si>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</si>
  <si>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</si>
  <si>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</si>
  <si>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</si>
  <si>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</si>
  <si>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</si>
  <si>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</si>
  <si>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</si>
  <si>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</si>
  <si>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</si>
  <si>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</si>
  <si>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</si>
  <si>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</si>
  <si>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</si>
  <si>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</si>
  <si>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</si>
  <si>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</si>
  <si>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</si>
  <si>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</si>
  <si>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</si>
  <si>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</si>
  <si>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</si>
  <si>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</si>
  <si>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</si>
  <si>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</si>
  <si>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</si>
  <si>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</si>
  <si>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</si>
  <si>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</si>
  <si>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</si>
  <si>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</si>
  <si>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</si>
  <si>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</si>
  <si>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</si>
  <si>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</si>
  <si>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</si>
  <si>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</si>
  <si>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</si>
  <si>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</si>
  <si>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</si>
  <si>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</si>
  <si>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</si>
  <si>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</si>
  <si>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</si>
  <si>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</si>
  <si>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</si>
  <si>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</si>
  <si>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</si>
  <si>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</si>
  <si>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</si>
  <si>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</si>
  <si>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</si>
  <si>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</si>
  <si>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</si>
  <si>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</si>
  <si>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</si>
  <si>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</si>
  <si>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</si>
  <si>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</si>
  <si>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</si>
  <si>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</si>
  <si>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</si>
  <si>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</si>
  <si>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</si>
  <si>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</si>
  <si>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</si>
  <si>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</si>
  <si>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</si>
  <si>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</si>
  <si>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</si>
  <si>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</si>
  <si>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</si>
  <si>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</si>
  <si>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</si>
  <si>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</si>
  <si>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</si>
  <si>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</si>
  <si>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</si>
  <si>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</si>
  <si>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</si>
  <si>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</si>
  <si>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</si>
  <si>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</si>
  <si>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</si>
  <si>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</si>
  <si>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</si>
  <si>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</si>
  <si>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</si>
  <si>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</si>
  <si>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</si>
  <si>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</si>
  <si>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</si>
  <si>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</si>
  <si>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</si>
  <si>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</si>
  <si>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</si>
  <si>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</si>
  <si>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</si>
  <si>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</si>
  <si>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</si>
  <si>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</si>
  <si>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</si>
  <si>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</si>
  <si>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</si>
  <si>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</si>
  <si>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</si>
  <si>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</si>
  <si>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</si>
  <si>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</si>
  <si>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</si>
  <si>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</si>
  <si>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</si>
  <si>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</si>
  <si>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</si>
  <si>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</si>
  <si>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</si>
  <si>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</si>
  <si>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</si>
  <si>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</si>
  <si>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</si>
  <si>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</si>
  <si>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</si>
  <si>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</si>
  <si>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</si>
  <si>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</si>
  <si>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</si>
  <si>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</si>
  <si>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</si>
  <si>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</si>
  <si>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</si>
  <si>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</si>
  <si>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</si>
  <si>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</si>
  <si>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</si>
  <si>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</si>
  <si>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</si>
  <si>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</si>
  <si>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</si>
  <si>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</si>
  <si>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</si>
  <si>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</si>
  <si>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</si>
  <si>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</si>
  <si>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</si>
  <si>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</si>
  <si>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</si>
  <si>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</si>
  <si>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</si>
  <si>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</si>
  <si>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</si>
  <si>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</si>
  <si>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</si>
  <si>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</si>
  <si>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</si>
  <si>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</si>
  <si>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</si>
  <si>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</si>
  <si>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</si>
  <si>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</si>
  <si>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</si>
  <si>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</si>
  <si>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</si>
  <si>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</si>
  <si>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</si>
  <si>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</si>
  <si>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</si>
  <si>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</si>
  <si>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</si>
  <si>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</si>
  <si>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</si>
  <si>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</si>
  <si>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</si>
  <si>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</si>
  <si>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</si>
  <si>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</si>
  <si>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</si>
  <si>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</si>
  <si>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</si>
  <si>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</si>
  <si>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</si>
  <si>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</si>
  <si>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</si>
  <si>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</si>
  <si>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</si>
  <si>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</si>
  <si>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</si>
  <si>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</si>
  <si>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</si>
  <si>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</si>
  <si>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</si>
  <si>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</si>
  <si>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</si>
  <si>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</si>
  <si>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</si>
  <si>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</si>
  <si>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</si>
  <si>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</si>
  <si>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</si>
  <si>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</si>
  <si>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</si>
  <si>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</si>
  <si>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</si>
  <si>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</si>
  <si>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</si>
  <si>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</si>
  <si>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</si>
  <si>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</si>
  <si>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</si>
  <si>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</si>
  <si>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</si>
  <si>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</si>
  <si>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</si>
  <si>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</si>
  <si>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</si>
  <si>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</si>
  <si>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</si>
  <si>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</si>
  <si>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</si>
  <si>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</si>
  <si>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</si>
  <si>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</si>
  <si>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</si>
  <si>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</si>
  <si>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</si>
  <si>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</si>
  <si>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</si>
  <si>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</si>
  <si>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</si>
  <si>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</si>
  <si>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</si>
  <si>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</si>
  <si>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</si>
  <si>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</si>
  <si>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</si>
  <si>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</si>
  <si>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</si>
  <si>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</si>
  <si>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</si>
  <si>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</si>
  <si>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</si>
  <si>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</si>
  <si>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</si>
  <si>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</si>
  <si>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</si>
  <si>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</si>
  <si>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</si>
  <si>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</si>
  <si>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</si>
  <si>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</si>
  <si>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</si>
  <si>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</si>
  <si>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</si>
  <si>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</si>
  <si>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</si>
  <si>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</si>
  <si>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</si>
  <si>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</si>
  <si>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</si>
  <si>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</si>
  <si>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</si>
  <si>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</si>
  <si>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</si>
  <si>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</si>
  <si>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</si>
  <si>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</si>
  <si>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</si>
  <si>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</si>
  <si>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</si>
  <si>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</si>
  <si>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</si>
  <si>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</si>
  <si>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</si>
  <si>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</si>
  <si>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</si>
  <si>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</si>
  <si>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</si>
  <si>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</si>
  <si>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</si>
  <si>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</si>
  <si>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</si>
  <si>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</si>
  <si>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</si>
  <si>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</si>
  <si>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</si>
  <si>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</si>
  <si>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</si>
  <si>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</si>
  <si>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</si>
  <si>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</si>
  <si>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</si>
  <si>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</si>
  <si>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</si>
  <si>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</si>
  <si>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</si>
  <si>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</si>
  <si>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</si>
  <si>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</si>
  <si>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</si>
  <si>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</si>
  <si>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</si>
  <si>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</si>
  <si>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</si>
  <si>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</si>
  <si>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</si>
  <si>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</si>
  <si>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</si>
  <si>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</si>
  <si>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</si>
  <si>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</si>
  <si>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</si>
  <si>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</si>
  <si>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</si>
  <si>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</si>
  <si>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</si>
  <si>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</si>
  <si>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</si>
  <si>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</si>
  <si>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</si>
  <si>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</si>
  <si>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</si>
  <si>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</si>
  <si>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</si>
  <si>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</si>
  <si>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</si>
  <si>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</si>
  <si>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</si>
  <si>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</si>
  <si>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</si>
  <si>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</si>
  <si>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</si>
  <si>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</si>
  <si>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</si>
  <si>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</si>
  <si>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</si>
  <si>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</si>
  <si>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</si>
  <si>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</si>
  <si>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</si>
  <si>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</si>
  <si>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</si>
  <si>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</si>
  <si>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</si>
  <si>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</si>
  <si>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</si>
  <si>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</si>
  <si>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</si>
  <si>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</si>
  <si>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</si>
  <si>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</si>
  <si>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</si>
  <si>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</si>
  <si>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</si>
  <si>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</si>
  <si>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</si>
  <si>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</si>
  <si>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</si>
  <si>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</si>
  <si>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</si>
  <si>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</si>
  <si>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</si>
  <si>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</si>
  <si>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</si>
  <si>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</si>
  <si>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</si>
  <si>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</si>
  <si>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</si>
  <si>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</si>
  <si>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</si>
  <si>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</si>
  <si>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</si>
  <si>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</si>
  <si>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</si>
  <si>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</si>
  <si>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</si>
  <si>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</si>
  <si>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</si>
  <si>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</si>
  <si>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</si>
  <si>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</si>
  <si>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</si>
  <si>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</si>
  <si>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</si>
  <si>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</si>
  <si>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</si>
  <si>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</si>
  <si>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</si>
  <si>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</si>
  <si>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</si>
  <si>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</si>
  <si>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</si>
  <si>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</si>
  <si>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</si>
  <si>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</si>
  <si>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</si>
  <si>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</si>
  <si>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</si>
  <si>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</si>
  <si>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</si>
  <si>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</si>
  <si>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</si>
  <si>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</si>
  <si>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</si>
  <si>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</si>
  <si>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</si>
  <si>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</si>
  <si>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</si>
  <si>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</si>
  <si>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</si>
  <si>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</si>
  <si>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</si>
  <si>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</si>
  <si>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</si>
  <si>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</si>
  <si>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</si>
  <si>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</si>
  <si>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</si>
  <si>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</si>
  <si>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</si>
  <si>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</si>
  <si>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</si>
  <si>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</si>
  <si>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</si>
  <si>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</si>
  <si>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</si>
  <si>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</si>
  <si>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</si>
  <si>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</si>
  <si>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</si>
  <si>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</si>
  <si>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</si>
  <si>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</si>
  <si>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</si>
  <si>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</si>
  <si>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</si>
  <si>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</si>
  <si>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</si>
  <si>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</si>
  <si>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</si>
  <si>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</si>
  <si>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</si>
  <si>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</si>
  <si>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</si>
  <si>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</si>
  <si>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</si>
  <si>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</si>
  <si>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</si>
  <si>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</si>
  <si>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</si>
  <si>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</si>
  <si>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</si>
  <si>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</si>
  <si>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</si>
  <si>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</si>
  <si>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</si>
  <si>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</si>
  <si>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</si>
  <si>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</si>
  <si>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</si>
  <si>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</si>
  <si>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</si>
  <si>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</si>
  <si>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</si>
  <si>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</si>
  <si>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</si>
  <si>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</si>
  <si>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</si>
  <si>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</si>
  <si>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</si>
  <si>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</si>
  <si>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</si>
  <si>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</si>
  <si>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</si>
  <si>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</si>
  <si>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</si>
  <si>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</si>
  <si>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</si>
  <si>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</si>
  <si>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</si>
  <si>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</si>
  <si>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</si>
  <si>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</si>
  <si>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</si>
  <si>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</si>
  <si>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</si>
  <si>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</si>
  <si>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</si>
  <si>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</si>
  <si>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</si>
  <si>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</si>
  <si>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</si>
  <si>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</si>
  <si>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</si>
  <si>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</si>
  <si>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</si>
  <si>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</si>
  <si>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</si>
  <si>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</si>
  <si>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</si>
  <si>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</si>
  <si>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</si>
  <si>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</si>
  <si>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</si>
  <si>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</si>
  <si>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</si>
  <si>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</si>
  <si>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</si>
  <si>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</si>
  <si>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</si>
  <si>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</si>
  <si>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</si>
  <si>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</si>
  <si>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</si>
  <si>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</si>
  <si>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</si>
  <si>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</si>
  <si>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</si>
  <si>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</si>
  <si>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</si>
  <si>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</si>
  <si>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</si>
  <si>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</si>
  <si>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</si>
  <si>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</si>
  <si>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</si>
  <si>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</si>
  <si>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</si>
  <si>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</si>
  <si>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</si>
  <si>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</si>
  <si>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</si>
  <si>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</si>
  <si>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</si>
  <si>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</si>
  <si>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</si>
  <si>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</si>
  <si>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</si>
  <si>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</si>
  <si>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</si>
  <si>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</si>
  <si>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</si>
  <si>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</si>
  <si>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</si>
  <si>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</si>
  <si>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</si>
  <si>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</si>
  <si>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</si>
  <si>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</si>
  <si>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</si>
  <si>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</si>
  <si>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</si>
  <si>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</si>
  <si>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</si>
  <si>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</si>
  <si>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</si>
  <si>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</si>
  <si>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</si>
  <si>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</si>
  <si>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</si>
  <si>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</si>
  <si>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</si>
  <si>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</si>
  <si>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</si>
  <si>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</si>
  <si>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</si>
  <si>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</si>
  <si>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</si>
  <si>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</si>
  <si>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</si>
  <si>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</si>
  <si>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</si>
  <si>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</si>
  <si>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</si>
  <si>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</si>
  <si>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</si>
  <si>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</si>
  <si>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</si>
  <si>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</si>
  <si>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</si>
  <si>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</si>
  <si>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</si>
  <si>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</si>
  <si>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</si>
  <si>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</si>
  <si>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</si>
  <si>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</si>
  <si>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</si>
  <si>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</si>
  <si>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</si>
  <si>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</si>
  <si>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</si>
  <si>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</si>
  <si>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</si>
  <si>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</si>
  <si>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</si>
  <si>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</si>
  <si>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</si>
  <si>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</si>
  <si>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</si>
  <si>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</si>
  <si>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</si>
  <si>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</si>
  <si>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</si>
  <si>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</si>
  <si>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</si>
  <si>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</si>
  <si>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</si>
  <si>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</si>
  <si>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</si>
  <si>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</si>
  <si>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</si>
  <si>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</si>
  <si>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</si>
  <si>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</si>
  <si>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</si>
  <si>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</si>
  <si>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</si>
  <si>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</si>
  <si>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</si>
  <si>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</si>
  <si>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</si>
  <si>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</si>
  <si>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</si>
  <si>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</si>
  <si>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</si>
  <si>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</si>
  <si>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</si>
  <si>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</si>
  <si>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</si>
  <si>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</si>
  <si>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</si>
  <si>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</si>
  <si>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</si>
  <si>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</si>
  <si>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</si>
  <si>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</si>
  <si>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</si>
  <si>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</si>
  <si>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</si>
  <si>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</si>
  <si>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</si>
  <si>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</si>
  <si>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</si>
  <si>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</si>
  <si>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</si>
  <si>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</si>
  <si>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</si>
  <si>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</si>
  <si>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</si>
  <si>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</si>
  <si>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</si>
  <si>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</si>
  <si>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</si>
  <si>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</si>
  <si>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</si>
  <si>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</si>
  <si>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</si>
  <si>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</si>
  <si>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</si>
  <si>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</si>
  <si>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</si>
  <si>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</si>
  <si>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</si>
  <si>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</si>
  <si>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</si>
  <si>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</si>
  <si>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</si>
  <si>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</si>
  <si>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</si>
  <si>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</si>
  <si>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</si>
  <si>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</si>
  <si>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</si>
  <si>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</si>
  <si>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</si>
  <si>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</si>
  <si>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</si>
  <si>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</si>
  <si>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</si>
  <si>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</si>
  <si>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</si>
  <si>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</si>
  <si>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</si>
  <si>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</si>
  <si>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</si>
  <si>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</si>
  <si>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</si>
  <si>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</si>
  <si>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</si>
  <si>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</si>
  <si>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</si>
  <si>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</si>
  <si>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</si>
  <si>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</si>
  <si>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</si>
  <si>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</si>
  <si>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</si>
  <si>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</si>
  <si>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</si>
  <si>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</si>
  <si>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</si>
  <si>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</si>
  <si>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</si>
  <si>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</si>
  <si>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</si>
  <si>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</si>
  <si>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</si>
  <si>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</si>
  <si>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</si>
  <si>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</si>
  <si>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</si>
  <si>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</si>
  <si>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</si>
  <si>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</si>
  <si>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</si>
  <si>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</si>
  <si>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</si>
  <si>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</si>
  <si>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</si>
  <si>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</si>
  <si>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</si>
  <si>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</si>
  <si>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</si>
  <si>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</si>
  <si>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</si>
  <si>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</si>
  <si>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</si>
  <si>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</si>
  <si>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</si>
  <si>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</si>
  <si>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</si>
  <si>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</si>
  <si>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</si>
  <si>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</si>
  <si>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</si>
  <si>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</si>
  <si>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</si>
  <si>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</si>
  <si>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</si>
  <si>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</si>
  <si>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</si>
  <si>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</si>
  <si>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</si>
  <si>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</si>
  <si>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</si>
  <si>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</si>
  <si>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</si>
  <si>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</si>
  <si>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</si>
  <si>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</si>
  <si>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</si>
  <si>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</si>
  <si>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</si>
  <si>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</si>
  <si>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</si>
  <si>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</si>
  <si>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</si>
  <si>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</si>
  <si>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</si>
  <si>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</si>
  <si>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</si>
  <si>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</si>
  <si>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</si>
  <si>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</si>
  <si>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</si>
  <si>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</si>
  <si>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</si>
  <si>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</si>
  <si>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</si>
  <si>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</si>
  <si>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</si>
  <si>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</si>
  <si>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</si>
  <si>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</si>
  <si>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</si>
  <si>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</si>
  <si>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</si>
  <si>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</si>
  <si>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</si>
  <si>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</si>
  <si>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</si>
  <si>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</si>
  <si>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</si>
  <si>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</si>
  <si>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</si>
  <si>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</si>
  <si>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</si>
  <si>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</si>
  <si>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</si>
  <si>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</si>
  <si>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</si>
  <si>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</si>
  <si>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</si>
  <si>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</si>
  <si>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</si>
  <si>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</si>
  <si>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</si>
  <si>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</si>
  <si>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</si>
  <si>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</si>
  <si>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</si>
  <si>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</si>
  <si>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</si>
  <si>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</si>
  <si>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</si>
  <si>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</si>
  <si>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</si>
  <si>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</si>
  <si>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</si>
  <si>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</si>
  <si>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</si>
  <si>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</si>
  <si>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</si>
  <si>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</si>
  <si>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</si>
  <si>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</si>
  <si>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</si>
  <si>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</si>
  <si>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</si>
  <si>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</si>
  <si>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</si>
  <si>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</si>
  <si>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</si>
  <si>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</si>
  <si>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</si>
  <si>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</si>
  <si>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</si>
  <si>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</si>
  <si>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</si>
  <si>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</si>
  <si>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</si>
  <si>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</si>
  <si>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</si>
  <si>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</si>
  <si>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</si>
  <si>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</si>
  <si>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</si>
  <si>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</si>
  <si>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</si>
  <si>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</si>
  <si>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</si>
  <si>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</si>
  <si>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</si>
  <si>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</si>
  <si>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</si>
  <si>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</si>
  <si>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</si>
  <si>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</si>
  <si>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</si>
  <si>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</si>
  <si>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</si>
  <si>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</si>
  <si>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</si>
  <si>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</si>
  <si>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</si>
  <si>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</si>
  <si>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</si>
  <si>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</si>
  <si>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</si>
  <si>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</si>
  <si>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</si>
  <si>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</si>
  <si>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</si>
  <si>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</si>
  <si>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</si>
  <si>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</si>
  <si>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</si>
  <si>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</si>
  <si>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</si>
  <si>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</si>
  <si>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</si>
  <si>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</si>
  <si>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</si>
  <si>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</si>
  <si>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</si>
  <si>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</si>
  <si>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</si>
  <si>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</si>
  <si>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</si>
  <si>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</si>
  <si>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</si>
  <si>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</si>
  <si>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</si>
  <si>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</si>
  <si>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</si>
  <si>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</si>
  <si>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</si>
  <si>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</si>
  <si>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</si>
  <si>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</si>
  <si>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</si>
  <si>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</si>
  <si>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</si>
  <si>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</si>
  <si>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</si>
  <si>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</si>
  <si>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</si>
  <si>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</si>
  <si>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</si>
  <si>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</si>
  <si>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</si>
  <si>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</si>
  <si>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</si>
  <si>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</si>
  <si>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</si>
  <si>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</si>
  <si>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</si>
  <si>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</si>
  <si>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</si>
  <si>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</si>
  <si>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</si>
  <si>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</si>
  <si>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</si>
  <si>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</si>
  <si>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</si>
  <si>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</si>
  <si>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</si>
  <si>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</si>
  <si>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</si>
  <si>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</si>
  <si>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</si>
  <si>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</si>
  <si>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</si>
  <si>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</si>
  <si>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</si>
  <si>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</si>
  <si>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</si>
  <si>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</si>
  <si>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</si>
  <si>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</si>
  <si>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</si>
  <si>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</si>
  <si>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</si>
  <si>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</si>
  <si>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</si>
  <si>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</si>
  <si>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</si>
  <si>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</si>
  <si>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</si>
  <si>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</si>
  <si>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</si>
  <si>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</si>
  <si>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</si>
  <si>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</si>
  <si>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</si>
  <si>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</si>
  <si>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</si>
  <si>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</si>
  <si>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</si>
  <si>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</si>
  <si>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</si>
  <si>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</si>
  <si>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</si>
  <si>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</si>
  <si>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</si>
  <si>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</si>
  <si>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</si>
  <si>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</si>
  <si>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</si>
  <si>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</si>
  <si>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</si>
  <si>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</si>
  <si>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</si>
  <si>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</si>
  <si>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</si>
  <si>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</si>
  <si>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</si>
  <si>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</si>
  <si>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</si>
  <si>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</si>
  <si>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</si>
  <si>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</si>
  <si>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</si>
  <si>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</si>
  <si>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</si>
  <si>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</si>
  <si>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</si>
  <si>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</si>
  <si>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</si>
  <si>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</si>
  <si>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</si>
  <si>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</si>
  <si>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</si>
  <si>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</si>
  <si>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</si>
  <si>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</si>
  <si>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</si>
  <si>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</si>
  <si>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</si>
  <si>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</si>
  <si>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</si>
  <si>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</si>
  <si>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</si>
  <si>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</si>
  <si>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</si>
  <si>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</si>
  <si>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</si>
  <si>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</si>
  <si>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</si>
  <si>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</si>
  <si>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</si>
  <si>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</si>
  <si>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</si>
  <si>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</si>
  <si>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</si>
  <si>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</si>
  <si>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</si>
  <si>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</si>
  <si>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</si>
  <si>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</si>
  <si>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</si>
  <si>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</si>
  <si>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</si>
  <si>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</si>
  <si>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</si>
  <si>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</si>
  <si>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</si>
  <si>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</si>
  <si>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</si>
  <si>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</si>
  <si>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</si>
  <si>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</si>
  <si>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</si>
  <si>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</si>
  <si>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</si>
  <si>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</si>
  <si>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</si>
  <si>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</si>
  <si>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</si>
  <si>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</si>
  <si>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</si>
  <si>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</si>
  <si>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</si>
  <si>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</si>
  <si>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</si>
  <si>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</si>
  <si>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</si>
  <si>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</si>
  <si>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</si>
  <si>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</si>
  <si>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</si>
  <si>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</si>
  <si>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</si>
  <si>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</si>
  <si>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</si>
  <si>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</si>
  <si>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</si>
  <si>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</si>
  <si>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</si>
  <si>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</si>
  <si>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</si>
  <si>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</si>
  <si>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</si>
  <si>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</si>
  <si>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</si>
  <si>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</si>
  <si>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</si>
  <si>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</si>
  <si>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</si>
  <si>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</si>
  <si>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</si>
  <si>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</si>
  <si>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</si>
  <si>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</si>
  <si>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</si>
  <si>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</si>
  <si>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</si>
  <si>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</si>
  <si>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</si>
  <si>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</si>
  <si>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</si>
  <si>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</si>
  <si>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</si>
  <si>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</si>
  <si>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</si>
  <si>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</si>
  <si>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</si>
  <si>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</si>
  <si>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</si>
  <si>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</si>
  <si>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</si>
  <si>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</si>
  <si>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</si>
  <si>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</si>
  <si>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</si>
  <si>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</si>
  <si>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</si>
  <si>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</si>
  <si>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</si>
  <si>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</si>
  <si>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</si>
  <si>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</si>
  <si>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</si>
  <si>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</si>
  <si>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</si>
  <si>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</si>
  <si>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</si>
  <si>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</si>
  <si>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</si>
  <si>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</si>
  <si>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</si>
  <si>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</si>
  <si>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</si>
  <si>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</si>
  <si>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</si>
  <si>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</si>
  <si>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</si>
  <si>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</si>
  <si>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</si>
  <si>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</si>
  <si>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</si>
  <si>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</si>
  <si>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</si>
  <si>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</si>
  <si>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</si>
  <si>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</si>
  <si>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</si>
  <si>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</si>
  <si>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</si>
  <si>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</si>
  <si>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</si>
  <si>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</si>
  <si>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</si>
  <si>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</si>
  <si>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</si>
  <si>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</si>
  <si>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</si>
  <si>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</si>
  <si>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</si>
  <si>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</si>
  <si>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</si>
  <si>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</si>
  <si>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</si>
  <si>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</si>
  <si>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</si>
  <si>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</si>
  <si>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</si>
  <si>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</si>
  <si>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</si>
  <si>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</si>
  <si>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</si>
  <si>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</si>
  <si>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</si>
  <si>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</si>
  <si>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</si>
  <si>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</si>
  <si>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</si>
  <si>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</si>
  <si>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</si>
  <si>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</si>
  <si>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</si>
  <si>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</si>
  <si>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</si>
  <si>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</si>
  <si>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</si>
  <si>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</si>
  <si>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</si>
  <si>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</si>
  <si>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</si>
  <si>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</si>
  <si>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</si>
  <si>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</si>
  <si>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</si>
  <si>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</si>
  <si>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</si>
  <si>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</si>
  <si>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</si>
  <si>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</si>
  <si>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</si>
  <si>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</si>
  <si>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</si>
  <si>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</si>
  <si>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</si>
  <si>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</si>
  <si>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</si>
  <si>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</si>
  <si>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</si>
  <si>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</si>
  <si>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</si>
  <si>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</si>
  <si>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</si>
  <si>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</si>
  <si>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</si>
  <si>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</si>
  <si>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</si>
  <si>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</si>
  <si>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</si>
  <si>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</si>
  <si>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</si>
  <si>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</si>
  <si>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</si>
  <si>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</si>
  <si>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</si>
  <si>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</si>
  <si>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</si>
  <si>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</si>
  <si>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</si>
  <si>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</si>
  <si>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</si>
  <si>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</si>
  <si>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</si>
  <si>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</si>
  <si>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</si>
  <si>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</si>
  <si>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</si>
  <si>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</si>
  <si>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</si>
  <si>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</si>
  <si>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</si>
  <si>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</si>
  <si>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</si>
  <si>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</si>
  <si>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</si>
  <si>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</si>
  <si>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</si>
  <si>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</si>
  <si>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</si>
  <si>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</si>
  <si>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</si>
  <si>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</si>
  <si>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</si>
  <si>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</si>
  <si>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</si>
  <si>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</si>
  <si>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</si>
  <si>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</si>
  <si>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</si>
  <si>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</si>
  <si>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</si>
  <si>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</si>
  <si>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</si>
  <si>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</si>
  <si>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</si>
  <si>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</si>
  <si>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</si>
  <si>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</si>
  <si>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</si>
  <si>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</si>
  <si>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</si>
  <si>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</si>
  <si>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</si>
  <si>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</si>
  <si>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</si>
  <si>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</si>
  <si>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</si>
  <si>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</si>
  <si>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</si>
  <si>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</si>
  <si>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</si>
  <si>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</si>
  <si>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</si>
  <si>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</si>
  <si>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</si>
  <si>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</si>
  <si>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</si>
  <si>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</si>
  <si>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</si>
  <si>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</si>
  <si>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</si>
  <si>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</si>
  <si>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</si>
  <si>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</si>
  <si>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</si>
  <si>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</si>
  <si>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</si>
  <si>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</si>
  <si>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</si>
  <si>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</si>
  <si>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</si>
  <si>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</si>
  <si>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</si>
  <si>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</si>
  <si>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</si>
  <si>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</si>
  <si>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</si>
  <si>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</si>
  <si>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</si>
  <si>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</si>
  <si>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</si>
  <si>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</si>
  <si>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</si>
  <si>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</si>
  <si>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</si>
  <si>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</si>
  <si>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</si>
  <si>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</si>
  <si>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</si>
  <si>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</si>
  <si>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</si>
  <si>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</si>
  <si>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</si>
  <si>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</si>
  <si>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</si>
  <si>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</si>
  <si>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</si>
  <si>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</si>
  <si>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</si>
  <si>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</si>
  <si>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</si>
  <si>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</si>
  <si>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</si>
  <si>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</si>
  <si>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</si>
  <si>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</si>
  <si>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</si>
  <si>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</si>
  <si>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</si>
  <si>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</si>
  <si>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</si>
  <si>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</si>
  <si>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</si>
  <si>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</si>
  <si>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</si>
  <si>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</si>
  <si>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</si>
  <si>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</si>
  <si>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</si>
  <si>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</si>
  <si>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</si>
  <si>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</si>
  <si>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</si>
  <si>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</si>
  <si>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</si>
  <si>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</si>
  <si>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</si>
  <si>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</si>
  <si>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</si>
  <si>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</si>
  <si>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</si>
  <si>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</si>
  <si>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</si>
  <si>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</si>
  <si>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</si>
  <si>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</si>
  <si>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</si>
  <si>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</si>
  <si>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</si>
  <si>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</si>
  <si>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</si>
  <si>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</si>
  <si>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</si>
  <si>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</si>
  <si>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</si>
  <si>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</si>
  <si>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</si>
  <si>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</si>
  <si>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</si>
  <si>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</si>
  <si>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</si>
  <si>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</si>
  <si>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</si>
  <si>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</si>
  <si>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</si>
  <si>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</si>
  <si>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</si>
  <si>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</si>
  <si>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</si>
  <si>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</si>
  <si>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</si>
  <si>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</si>
  <si>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</si>
  <si>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</si>
  <si>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</si>
  <si>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</si>
  <si>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</si>
  <si>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</si>
  <si>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</si>
  <si>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</si>
  <si>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</si>
  <si>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</si>
  <si>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</si>
  <si>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</si>
  <si>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</si>
  <si>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</si>
  <si>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</si>
  <si>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</si>
  <si>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</si>
  <si>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</si>
  <si>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</si>
  <si>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</si>
  <si>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</si>
  <si>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</si>
  <si>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</si>
  <si>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</si>
  <si>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</si>
  <si>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</si>
  <si>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</si>
  <si>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</si>
  <si>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</si>
  <si>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</si>
  <si>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</si>
  <si>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</si>
  <si>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</si>
  <si>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</si>
  <si>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</si>
  <si>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</si>
  <si>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</si>
  <si>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</si>
  <si>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</si>
  <si>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</si>
  <si>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</si>
  <si>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</si>
  <si>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</si>
  <si>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</si>
  <si>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</si>
  <si>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</si>
  <si>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</si>
  <si>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</si>
  <si>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</si>
  <si>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</si>
  <si>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</si>
  <si>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</si>
  <si>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</si>
  <si>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</si>
  <si>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</si>
  <si>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</si>
  <si>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</si>
  <si>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</si>
  <si>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</si>
  <si>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</si>
  <si>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</si>
  <si>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</si>
  <si>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</si>
  <si>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</si>
  <si>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</si>
  <si>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</si>
  <si>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</si>
  <si>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</si>
  <si>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</si>
  <si>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</si>
  <si>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</si>
  <si>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</si>
  <si>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</si>
  <si>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</si>
  <si>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</si>
  <si>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</si>
  <si>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</si>
  <si>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</si>
  <si>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</si>
  <si>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</si>
  <si>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</si>
  <si>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</si>
  <si>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</si>
  <si>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</si>
  <si>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</si>
  <si>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</si>
  <si>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</si>
  <si>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</si>
  <si>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</si>
  <si>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</si>
  <si>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</si>
  <si>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</si>
  <si>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</si>
  <si>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</si>
  <si>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</si>
  <si>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</si>
  <si>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</si>
  <si>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</si>
  <si>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</si>
  <si>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</si>
  <si>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</si>
  <si>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</si>
  <si>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</si>
  <si>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</si>
  <si>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</si>
  <si>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</si>
  <si>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</si>
  <si>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</si>
  <si>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</si>
  <si>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</si>
  <si>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</si>
  <si>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</si>
  <si>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</si>
  <si>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</si>
  <si>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</si>
  <si>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</si>
  <si>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</si>
  <si>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</si>
  <si>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</si>
  <si>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</si>
  <si>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</si>
  <si>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</si>
  <si>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</si>
  <si>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</si>
  <si>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</si>
  <si>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</si>
  <si>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</si>
  <si>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</si>
  <si>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</si>
  <si>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</si>
  <si>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</si>
  <si>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</si>
  <si>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</si>
  <si>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</si>
  <si>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</si>
  <si>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</si>
  <si>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</si>
  <si>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</si>
  <si>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</si>
  <si>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</si>
  <si>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</si>
  <si>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</si>
  <si>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</si>
  <si>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</si>
  <si>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</si>
  <si>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</si>
  <si>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</si>
  <si>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</si>
  <si>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</si>
  <si>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</si>
  <si>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</si>
  <si>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</si>
  <si>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</si>
  <si>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</si>
  <si>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</si>
  <si>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</si>
  <si>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</si>
  <si>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</si>
  <si>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</si>
  <si>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</si>
  <si>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</si>
  <si>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</si>
  <si>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</si>
  <si>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</si>
  <si>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</si>
  <si>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</si>
  <si>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</si>
  <si>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</si>
  <si>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</si>
  <si>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</si>
  <si>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</si>
  <si>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</si>
  <si>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</si>
  <si>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</si>
  <si>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</si>
  <si>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</si>
  <si>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</si>
  <si>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</si>
  <si>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</si>
  <si>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</si>
  <si>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</si>
  <si>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</si>
  <si>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</si>
  <si>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</si>
  <si>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</si>
  <si>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</si>
  <si>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</si>
  <si>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</si>
  <si>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</si>
  <si>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</si>
  <si>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</si>
  <si>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</si>
  <si>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</si>
  <si>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</si>
  <si>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</si>
  <si>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</si>
  <si>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</si>
  <si>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</si>
  <si>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</si>
  <si>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</si>
  <si>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</si>
  <si>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</si>
  <si>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</si>
  <si>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</si>
  <si>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</si>
  <si>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</si>
  <si>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</si>
  <si>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</si>
  <si>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</si>
  <si>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</si>
  <si>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</si>
  <si>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</si>
  <si>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</si>
  <si>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</si>
  <si>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</si>
  <si>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</si>
  <si>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</si>
  <si>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</si>
  <si>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</si>
  <si>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</si>
  <si>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</si>
  <si>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</si>
  <si>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</si>
  <si>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</si>
  <si>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</si>
  <si>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</si>
  <si>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</si>
  <si>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</si>
  <si>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</si>
  <si>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</si>
  <si>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</si>
  <si>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</si>
  <si>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</si>
  <si>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</si>
  <si>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</si>
  <si>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</si>
  <si>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</si>
  <si>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</si>
  <si>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</si>
  <si>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</si>
  <si>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</si>
  <si>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</si>
  <si>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</si>
  <si>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</si>
  <si>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</si>
  <si>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</si>
  <si>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</si>
  <si>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</si>
  <si>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</si>
  <si>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</si>
  <si>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</si>
  <si>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</si>
  <si>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</si>
  <si>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</si>
  <si>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</si>
  <si>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</si>
  <si>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</si>
  <si>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</si>
  <si>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</si>
  <si>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</si>
  <si>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</si>
  <si>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</si>
  <si>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</si>
  <si>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</si>
  <si>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</si>
  <si>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</si>
  <si>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</si>
  <si>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</si>
  <si>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</si>
  <si>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</si>
  <si>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</si>
  <si>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</si>
  <si>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</si>
  <si>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</si>
  <si>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</si>
  <si>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</si>
  <si>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</si>
  <si>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</si>
  <si>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</si>
  <si>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</si>
  <si>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</si>
  <si>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</si>
  <si>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</si>
  <si>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</si>
  <si>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</si>
  <si>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</si>
  <si>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</si>
  <si>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</si>
  <si>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</si>
  <si>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</si>
  <si>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</si>
  <si>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</si>
  <si>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</si>
  <si>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</si>
  <si>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</si>
  <si>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</si>
  <si>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</si>
  <si>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</si>
  <si>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</si>
  <si>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</si>
  <si>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</si>
  <si>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</si>
  <si>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</si>
  <si>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</si>
  <si>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</si>
  <si>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</si>
  <si>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</si>
  <si>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</si>
  <si>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</si>
  <si>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</si>
  <si>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</si>
  <si>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</si>
  <si>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</si>
  <si>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</si>
  <si>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</si>
  <si>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</si>
  <si>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</si>
  <si>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</si>
  <si>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</si>
  <si>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</si>
  <si>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</si>
  <si>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</si>
  <si>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</si>
  <si>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</si>
  <si>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</si>
  <si>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</si>
  <si>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</si>
  <si>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</si>
  <si>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</si>
  <si>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</si>
  <si>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</si>
  <si>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</si>
  <si>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</si>
  <si>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</si>
  <si>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</si>
  <si>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</si>
  <si>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</si>
  <si>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</si>
  <si>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</si>
  <si>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</si>
  <si>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</si>
  <si>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</si>
  <si>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</si>
  <si>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</si>
  <si>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</si>
  <si>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</si>
  <si>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</si>
  <si>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</si>
  <si>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</si>
  <si>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</si>
  <si>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</si>
  <si>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</si>
  <si>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</si>
  <si>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</si>
  <si>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</si>
  <si>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</si>
  <si>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</si>
  <si>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</si>
  <si>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</si>
  <si>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</si>
  <si>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</si>
  <si>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</si>
  <si>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</si>
  <si>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</si>
  <si>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</si>
  <si>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</si>
  <si>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</si>
  <si>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</si>
  <si>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</si>
  <si>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</si>
  <si>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</si>
  <si>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</si>
  <si>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</si>
  <si>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</si>
  <si>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</si>
  <si>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</si>
  <si>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</si>
  <si>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</si>
  <si>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</si>
  <si>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</si>
  <si>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</si>
  <si>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</si>
  <si>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</si>
  <si>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</si>
  <si>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</si>
  <si>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</si>
  <si>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</si>
  <si>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</si>
  <si>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</si>
  <si>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</si>
  <si>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</si>
  <si>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</si>
  <si>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</si>
  <si>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</si>
  <si>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</si>
  <si>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</si>
  <si>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</si>
  <si>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</si>
  <si>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</si>
  <si>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</si>
  <si>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</si>
  <si>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</si>
  <si>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</si>
  <si>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</si>
  <si>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</si>
  <si>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</si>
  <si>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</si>
  <si>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</si>
  <si>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</si>
  <si>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</si>
  <si>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</si>
  <si>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</si>
  <si>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</si>
  <si>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</si>
  <si>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</si>
  <si>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</si>
  <si>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</si>
  <si>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</si>
  <si>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</si>
  <si>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</si>
  <si>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</si>
  <si>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</si>
  <si>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</si>
  <si>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</si>
  <si>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</si>
  <si>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</si>
  <si>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</si>
  <si>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</si>
  <si>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</si>
  <si>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</si>
  <si>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</si>
  <si>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</si>
  <si>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</si>
  <si>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</si>
  <si>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</si>
  <si>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</si>
  <si>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</si>
  <si>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</si>
  <si>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</si>
  <si>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</si>
  <si>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</si>
  <si>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</si>
  <si>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</si>
  <si>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</si>
  <si>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</si>
  <si>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</si>
  <si>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</si>
  <si>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</si>
  <si>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</si>
  <si>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</si>
  <si>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</si>
  <si>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</si>
  <si>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</si>
  <si>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</si>
  <si>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</si>
  <si>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</si>
  <si>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</si>
  <si>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</si>
  <si>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</si>
  <si>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</si>
  <si>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</si>
  <si>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</si>
  <si>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</si>
  <si>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</si>
  <si>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</si>
  <si>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</si>
  <si>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</si>
  <si>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</si>
  <si>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</si>
  <si>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</si>
  <si>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</si>
  <si>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</si>
  <si>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</si>
  <si>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</si>
  <si>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</si>
  <si>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</si>
  <si>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</si>
  <si>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</si>
  <si>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</si>
  <si>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</si>
  <si>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</si>
  <si>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</si>
  <si>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</si>
  <si>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</si>
  <si>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</si>
  <si>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</si>
  <si>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</si>
  <si>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</si>
  <si>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</si>
  <si>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</si>
  <si>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</si>
  <si>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</si>
  <si>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</si>
  <si>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</si>
  <si>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</si>
  <si>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</si>
  <si>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</si>
  <si>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</si>
  <si>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</si>
  <si>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</si>
  <si>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</si>
  <si>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</si>
  <si>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</si>
  <si>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</si>
  <si>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</si>
  <si>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</si>
  <si>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</si>
  <si>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</si>
  <si>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</si>
  <si>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</si>
  <si>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</si>
  <si>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</si>
  <si>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</si>
  <si>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</si>
  <si>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</si>
  <si>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</si>
  <si>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</si>
  <si>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</si>
  <si>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</si>
  <si>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</si>
  <si>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</si>
  <si>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</si>
  <si>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</si>
  <si>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</si>
  <si>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</si>
  <si>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</si>
  <si>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</si>
  <si>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</si>
  <si>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</si>
  <si>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</si>
  <si>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</si>
  <si>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</si>
  <si>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</si>
  <si>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</si>
  <si>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</si>
  <si>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</si>
  <si>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</si>
  <si>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</si>
  <si>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</si>
  <si>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</si>
  <si>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</si>
  <si>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</si>
  <si>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</si>
  <si>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</si>
  <si>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</si>
  <si>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</si>
  <si>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</si>
  <si>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</si>
  <si>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</si>
  <si>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</si>
  <si>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</si>
  <si>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</si>
  <si>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</si>
  <si>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</si>
  <si>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</si>
  <si>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</si>
  <si>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</si>
  <si>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</si>
  <si>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</si>
  <si>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</si>
  <si>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</si>
  <si>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</si>
  <si>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</si>
  <si>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</si>
  <si>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</si>
  <si>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</si>
  <si>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</si>
  <si>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</si>
  <si>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</si>
  <si>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</si>
  <si>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</si>
  <si>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</si>
  <si>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</si>
  <si>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</si>
  <si>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</si>
  <si>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</si>
  <si>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</si>
  <si>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</si>
  <si>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</si>
  <si>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</si>
  <si>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</si>
  <si>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</si>
  <si>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</si>
  <si>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</si>
  <si>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</si>
  <si>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</si>
  <si>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</si>
  <si>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</si>
  <si>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</si>
  <si>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</si>
  <si>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</si>
  <si>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</si>
  <si>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</si>
  <si>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</si>
  <si>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</si>
  <si>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</si>
  <si>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</si>
  <si>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</si>
  <si>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</si>
  <si>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</si>
  <si>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</si>
  <si>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</si>
  <si>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</si>
  <si>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</si>
  <si>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</si>
  <si>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</si>
  <si>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</si>
  <si>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</si>
  <si>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</si>
  <si>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</si>
  <si>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</si>
  <si>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</si>
  <si>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</si>
  <si>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</si>
  <si>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</si>
  <si>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</si>
  <si>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</si>
  <si>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</si>
  <si>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</si>
  <si>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</si>
  <si>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</si>
  <si>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</si>
  <si>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</si>
  <si>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</si>
  <si>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</si>
  <si>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</si>
  <si>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</si>
  <si>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</si>
  <si>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</si>
  <si>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</si>
  <si>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</si>
  <si>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</si>
  <si>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</si>
  <si>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</si>
  <si>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</si>
  <si>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</si>
  <si>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</si>
  <si>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</si>
  <si>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</si>
  <si>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</si>
  <si>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</si>
  <si>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</si>
  <si>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</si>
  <si>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</si>
  <si>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</si>
  <si>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</si>
  <si>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</si>
  <si>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</si>
  <si>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</si>
  <si>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</si>
  <si>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</si>
  <si>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</si>
  <si>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</si>
  <si>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</si>
  <si>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</si>
  <si>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</si>
  <si>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</si>
  <si>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</si>
  <si>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</si>
  <si>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</si>
  <si>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</si>
  <si>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</si>
  <si>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</si>
  <si>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</si>
  <si>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</si>
  <si>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</si>
  <si>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</si>
  <si>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</si>
  <si>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</si>
  <si>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</si>
  <si>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</si>
  <si>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</si>
  <si>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</si>
  <si>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</si>
  <si>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</si>
  <si>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</si>
  <si>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</si>
  <si>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</si>
  <si>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</si>
  <si>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</si>
  <si>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</si>
  <si>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</si>
  <si>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</si>
  <si>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</si>
  <si>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</si>
  <si>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</si>
  <si>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</si>
  <si>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</si>
  <si>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</si>
  <si>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</si>
  <si>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</si>
  <si>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</si>
  <si>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</si>
  <si>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</si>
  <si>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</si>
  <si>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</si>
  <si>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</si>
  <si>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</si>
  <si>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</si>
  <si>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</si>
  <si>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</si>
  <si>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</si>
  <si>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</si>
  <si>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</si>
  <si>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</si>
  <si>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</si>
  <si>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</si>
  <si>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</si>
  <si>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</si>
  <si>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</si>
  <si>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</si>
  <si>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</si>
  <si>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</si>
  <si>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</si>
  <si>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</si>
  <si>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</si>
  <si>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</si>
  <si>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</si>
  <si>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</si>
  <si>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</si>
  <si>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</si>
  <si>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</si>
  <si>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</si>
  <si>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</si>
  <si>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</si>
  <si>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</si>
  <si>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</si>
  <si>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</si>
  <si>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</si>
  <si>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</si>
  <si>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</si>
  <si>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</si>
  <si>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</si>
  <si>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</si>
  <si>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</si>
  <si>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</si>
  <si>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</si>
  <si>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</si>
  <si>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</si>
  <si>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</si>
  <si>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</si>
  <si>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</si>
  <si>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</si>
  <si>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</si>
  <si>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</si>
  <si>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</si>
  <si>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</si>
  <si>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</si>
  <si>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</si>
  <si>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</si>
  <si>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</si>
  <si>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</si>
  <si>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</si>
  <si>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</si>
  <si>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</si>
  <si>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</si>
  <si>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</si>
  <si>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</si>
  <si>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</si>
  <si>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</si>
  <si>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</si>
  <si>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</si>
  <si>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</si>
  <si>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</si>
  <si>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</si>
  <si>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</si>
  <si>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</si>
  <si>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</si>
  <si>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</si>
  <si>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</si>
  <si>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</si>
  <si>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</si>
  <si>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</si>
  <si>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</si>
  <si>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</si>
  <si>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</si>
  <si>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</si>
  <si>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</si>
  <si>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</si>
  <si>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</si>
  <si>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</si>
  <si>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</si>
  <si>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</si>
  <si>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</si>
  <si>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</si>
  <si>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</si>
  <si>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</si>
  <si>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</si>
  <si>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</si>
  <si>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</si>
  <si>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</si>
  <si>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</si>
  <si>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</si>
  <si>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</si>
  <si>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</si>
  <si>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</si>
  <si>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</si>
  <si>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</si>
  <si>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</si>
  <si>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</si>
  <si>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</si>
  <si>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</si>
  <si>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</si>
  <si>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</si>
  <si>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</si>
  <si>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</si>
  <si>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</si>
  <si>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</si>
  <si>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</si>
  <si>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</si>
  <si>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</si>
  <si>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</si>
  <si>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</si>
  <si>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</si>
  <si>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</si>
  <si>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</si>
  <si>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</si>
  <si>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</si>
  <si>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</si>
  <si>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</si>
  <si>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</si>
  <si>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</si>
  <si>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</si>
  <si>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</si>
  <si>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</si>
  <si>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</si>
  <si>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</si>
  <si>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</si>
  <si>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</si>
  <si>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</si>
  <si>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</si>
  <si>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</si>
  <si>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</si>
  <si>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</si>
  <si>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</si>
  <si>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</si>
  <si>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</si>
  <si>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</si>
  <si>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</si>
  <si>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</si>
  <si>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</si>
  <si>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</si>
  <si>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</si>
  <si>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</si>
  <si>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</si>
  <si>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</si>
  <si>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</si>
  <si>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</si>
  <si>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</si>
  <si>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</si>
  <si>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</si>
  <si>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</si>
  <si>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</si>
  <si>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</si>
  <si>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</si>
  <si>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</si>
  <si>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</si>
  <si>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</si>
  <si>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</si>
  <si>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</si>
  <si>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</si>
  <si>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</si>
  <si>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</si>
  <si>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</si>
  <si>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</si>
  <si>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</si>
  <si>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</si>
  <si>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</si>
  <si>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</si>
  <si>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</si>
  <si>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</si>
  <si>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</si>
  <si>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</si>
  <si>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</si>
  <si>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</si>
  <si>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</si>
  <si>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</si>
  <si>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</si>
  <si>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</si>
  <si>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</si>
  <si>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</si>
  <si>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</si>
  <si>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</si>
  <si>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</si>
  <si>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</si>
  <si>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</si>
  <si>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</si>
  <si>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</si>
  <si>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</si>
  <si>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</si>
  <si>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</si>
  <si>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</si>
  <si>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</si>
  <si>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</si>
  <si>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</si>
  <si>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</si>
  <si>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</si>
  <si>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</si>
  <si>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</si>
  <si>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</si>
  <si>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</si>
  <si>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</si>
  <si>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</si>
  <si>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</si>
  <si>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</si>
  <si>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</si>
  <si>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</si>
  <si>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</si>
  <si>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</si>
  <si>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</si>
  <si>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</si>
  <si>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</si>
  <si>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</si>
  <si>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</si>
  <si>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</si>
  <si>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</si>
  <si>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</si>
  <si>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</si>
  <si>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</si>
  <si>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</si>
  <si>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</si>
  <si>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</si>
  <si>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</si>
  <si>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</si>
  <si>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</si>
  <si>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</si>
  <si>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</si>
  <si>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</si>
  <si>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</si>
  <si>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</si>
  <si>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</si>
  <si>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</si>
  <si>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</si>
  <si>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</si>
  <si>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</si>
  <si>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</si>
  <si>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</si>
  <si>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</si>
  <si>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</si>
  <si>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</si>
  <si>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</si>
  <si>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</si>
  <si>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</si>
  <si>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</si>
  <si>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</si>
  <si>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</si>
  <si>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</si>
  <si>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</si>
  <si>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</si>
  <si>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</si>
  <si>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</si>
  <si>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</si>
  <si>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</si>
  <si>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</si>
  <si>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</si>
  <si>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</si>
  <si>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</si>
  <si>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</si>
  <si>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</si>
  <si>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</si>
  <si>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</si>
  <si>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</si>
  <si>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</si>
  <si>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</si>
  <si>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</si>
  <si>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</si>
  <si>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</si>
  <si>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</si>
  <si>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</si>
  <si>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</si>
  <si>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</si>
  <si>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</si>
  <si>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</si>
  <si>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</si>
  <si>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</si>
  <si>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</si>
  <si>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</si>
  <si>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</si>
  <si>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</si>
  <si>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</si>
  <si>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</si>
  <si>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</si>
  <si>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</si>
  <si>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</si>
  <si>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</si>
  <si>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</si>
  <si>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</si>
  <si>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</si>
  <si>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</si>
  <si>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</si>
  <si>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</si>
  <si>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</si>
  <si>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</si>
  <si>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</si>
  <si>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</si>
  <si>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</si>
  <si>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</si>
  <si>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</si>
  <si>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</si>
  <si>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</si>
  <si>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</si>
  <si>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</si>
  <si>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</si>
  <si>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</si>
  <si>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</si>
  <si>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</si>
  <si>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</si>
  <si>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</si>
  <si>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</si>
  <si>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</si>
  <si>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</si>
  <si>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</si>
  <si>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</si>
  <si>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</si>
  <si>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</si>
  <si>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</si>
  <si>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</si>
  <si>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</si>
  <si>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</si>
  <si>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</si>
  <si>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</si>
  <si>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</si>
  <si>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</si>
  <si>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</si>
  <si>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</si>
  <si>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</si>
  <si>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</si>
  <si>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</si>
  <si>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</si>
  <si>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</si>
  <si>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</si>
  <si>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</si>
  <si>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</si>
  <si>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</si>
  <si>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</si>
  <si>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</si>
  <si>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</si>
  <si>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</si>
  <si>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</si>
  <si>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</si>
  <si>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</si>
  <si>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</si>
  <si>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</si>
  <si>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</si>
  <si>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</si>
  <si>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</si>
  <si>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</si>
  <si>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</si>
  <si>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</si>
  <si>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</si>
  <si>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</si>
  <si>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</si>
  <si>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</si>
  <si>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</si>
  <si>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</si>
  <si>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</si>
  <si>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</si>
  <si>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</si>
  <si>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</si>
  <si>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</si>
  <si>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</si>
  <si>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</si>
  <si>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</si>
  <si>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</si>
  <si>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</si>
  <si>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</si>
  <si>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</si>
  <si>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</si>
  <si>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</si>
  <si>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</si>
  <si>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</si>
  <si>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</si>
  <si>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</si>
  <si>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</si>
  <si>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</si>
  <si>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</si>
  <si>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</si>
  <si>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</si>
  <si>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</si>
  <si>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</si>
  <si>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</si>
  <si>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</si>
  <si>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</si>
  <si>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</si>
  <si>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</si>
  <si>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</si>
  <si>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</si>
  <si>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</si>
  <si>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</si>
  <si>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</si>
  <si>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</si>
  <si>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</si>
  <si>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</si>
  <si>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</si>
  <si>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</si>
  <si>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</si>
  <si>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</si>
  <si>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</si>
  <si>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</si>
  <si>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</si>
  <si>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</si>
  <si>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</si>
  <si>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</si>
  <si>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</si>
  <si>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</si>
  <si>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</si>
  <si>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</si>
  <si>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</si>
  <si>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</si>
  <si>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</si>
  <si>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</si>
  <si>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</si>
  <si>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</si>
  <si>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</si>
  <si>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</si>
  <si>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</si>
  <si>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</si>
  <si>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</si>
  <si>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</si>
  <si>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</si>
  <si>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</si>
  <si>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</si>
  <si>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</si>
  <si>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</si>
  <si>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</si>
  <si>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</si>
  <si>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</si>
  <si>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</si>
  <si>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</si>
  <si>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</si>
  <si>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</si>
  <si>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</si>
  <si>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</si>
  <si>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</si>
  <si>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</si>
  <si>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</si>
  <si>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</si>
  <si>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</si>
  <si>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</si>
  <si>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</si>
  <si>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</si>
  <si>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</si>
  <si>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</si>
  <si>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</si>
  <si>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</si>
  <si>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</si>
  <si>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</si>
  <si>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</si>
  <si>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</si>
  <si>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</si>
  <si>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</si>
  <si>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</si>
  <si>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</si>
  <si>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</si>
  <si>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</si>
  <si>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</si>
  <si>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</si>
  <si>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</si>
  <si>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</si>
  <si>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</si>
  <si>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</si>
  <si>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</si>
  <si>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</si>
  <si>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</si>
  <si>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</si>
  <si>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</si>
  <si>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</si>
  <si>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</si>
  <si>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</si>
  <si>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</si>
  <si>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</si>
  <si>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</si>
  <si>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</si>
  <si>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</si>
  <si>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</si>
  <si>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</si>
  <si>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</si>
  <si>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</si>
  <si>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</si>
  <si>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</si>
  <si>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</si>
  <si>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</si>
  <si>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</si>
  <si>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</si>
  <si>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</si>
  <si>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</si>
  <si>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</si>
  <si>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</si>
  <si>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</si>
  <si>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</si>
  <si>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</si>
  <si>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</si>
  <si>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</si>
  <si>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</si>
  <si>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</si>
  <si>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</si>
  <si>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</si>
  <si>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</si>
  <si>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</si>
  <si>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</si>
  <si>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</si>
  <si>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</si>
  <si>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</si>
  <si>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</si>
  <si>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</si>
  <si>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</si>
  <si>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</si>
  <si>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</si>
  <si>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</si>
  <si>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</si>
  <si>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</si>
  <si>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</si>
  <si>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</si>
  <si>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</si>
  <si>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</si>
  <si>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</si>
  <si>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</si>
  <si>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</si>
  <si>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</si>
  <si>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</si>
  <si>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</si>
  <si>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</si>
  <si>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</si>
  <si>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</si>
  <si>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</si>
  <si>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</si>
  <si>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</si>
  <si>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</si>
  <si>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</si>
  <si>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</si>
  <si>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</si>
  <si>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</si>
  <si>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</si>
  <si>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</si>
  <si>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</si>
  <si>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</si>
  <si>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</si>
  <si>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</si>
  <si>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</si>
  <si>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</si>
  <si>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</si>
  <si>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</si>
  <si>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</si>
  <si>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</si>
  <si>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</si>
  <si>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</si>
  <si>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</si>
  <si>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</si>
  <si>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</si>
  <si>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</si>
  <si>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</si>
  <si>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</si>
  <si>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</si>
  <si>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</si>
  <si>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</si>
  <si>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</si>
  <si>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</si>
  <si>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</si>
  <si>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</si>
  <si>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</si>
  <si>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</si>
  <si>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</si>
  <si>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</si>
  <si>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</si>
  <si>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</si>
  <si>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</si>
  <si>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</si>
  <si>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</si>
  <si>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</si>
  <si>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</si>
  <si>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</si>
  <si>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</si>
  <si>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</si>
  <si>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</si>
  <si>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</si>
  <si>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</si>
  <si>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</si>
  <si>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</si>
  <si>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</si>
  <si>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</si>
  <si>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</si>
  <si>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</si>
  <si>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</si>
  <si>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</si>
  <si>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</si>
  <si>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</si>
  <si>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</si>
  <si>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</si>
  <si>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</si>
  <si>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</si>
  <si>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</si>
  <si>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</si>
  <si>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</si>
  <si>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</si>
  <si>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</si>
  <si>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</si>
  <si>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</si>
  <si>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</si>
  <si>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</si>
  <si>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</si>
  <si>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</si>
  <si>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</si>
  <si>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</si>
  <si>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</si>
  <si>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</si>
  <si>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</si>
  <si>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</si>
  <si>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</si>
  <si>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</si>
  <si>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</si>
  <si>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</si>
  <si>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</si>
  <si>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</si>
  <si>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</si>
  <si>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</si>
  <si>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</si>
  <si>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</si>
  <si>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</si>
  <si>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</si>
  <si>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</si>
  <si>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</si>
  <si>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</si>
  <si>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</si>
  <si>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</si>
  <si>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</si>
  <si>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</si>
  <si>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</si>
  <si>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</si>
  <si>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</si>
  <si>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</si>
  <si>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</si>
  <si>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</si>
  <si>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</si>
  <si>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</si>
  <si>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</si>
  <si>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</si>
  <si>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</si>
  <si>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</si>
  <si>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</si>
  <si>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</si>
  <si>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</si>
  <si>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</si>
  <si>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</si>
  <si>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</si>
  <si>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</si>
  <si>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</si>
  <si>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</si>
  <si>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</si>
  <si>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</si>
  <si>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</si>
  <si>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</si>
  <si>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</si>
  <si>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</si>
  <si>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</si>
  <si>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</si>
  <si>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</si>
  <si>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</si>
  <si>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</si>
  <si>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</si>
  <si>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</si>
  <si>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</si>
  <si>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</si>
  <si>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</si>
  <si>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</si>
  <si>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</si>
  <si>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</si>
  <si>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</si>
  <si>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</si>
  <si>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</si>
  <si>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</si>
  <si>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</si>
  <si>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</si>
  <si>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</si>
  <si>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</si>
  <si>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</si>
  <si>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</si>
  <si>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</si>
  <si>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</si>
  <si>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</si>
  <si>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</si>
  <si>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</si>
  <si>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</si>
  <si>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</si>
  <si>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</si>
  <si>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</si>
  <si>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</si>
  <si>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</si>
  <si>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</si>
  <si>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</si>
  <si>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</si>
  <si>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</si>
  <si>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</si>
  <si>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</si>
  <si>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</si>
  <si>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</si>
  <si>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</si>
  <si>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</si>
  <si>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</si>
  <si>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</si>
  <si>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</si>
  <si>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</si>
  <si>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</si>
  <si>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</si>
  <si>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</si>
  <si>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</si>
  <si>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</si>
  <si>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</si>
  <si>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</si>
  <si>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</si>
  <si>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</si>
  <si>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</si>
  <si>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</si>
  <si>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</si>
  <si>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</si>
  <si>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</si>
  <si>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</si>
  <si>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</si>
  <si>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</si>
  <si>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</si>
  <si>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</si>
  <si>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</si>
  <si>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</si>
  <si>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</si>
  <si>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</si>
  <si>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</si>
  <si>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</si>
  <si>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</si>
  <si>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</si>
  <si>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</si>
  <si>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</si>
  <si>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</si>
  <si>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</si>
  <si>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</si>
  <si>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</si>
  <si>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</si>
  <si>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</si>
  <si>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</si>
  <si>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</si>
  <si>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</si>
  <si>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</si>
  <si>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</si>
  <si>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</si>
  <si>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</si>
  <si>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</si>
  <si>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</si>
  <si>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</si>
  <si>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</si>
  <si>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</si>
  <si>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</si>
  <si>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</si>
  <si>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</si>
  <si>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</si>
  <si>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</si>
  <si>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</si>
  <si>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</si>
  <si>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</si>
  <si>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</si>
  <si>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</si>
  <si>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</si>
  <si>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</si>
  <si>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</si>
  <si>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</si>
  <si>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</si>
  <si>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</si>
  <si>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</si>
  <si>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</si>
  <si>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</si>
  <si>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</si>
  <si>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</si>
  <si>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</si>
  <si>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</si>
  <si>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</si>
  <si>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</si>
  <si>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</si>
  <si>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</si>
  <si>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</si>
  <si>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</si>
  <si>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</si>
  <si>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</si>
  <si>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</si>
  <si>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</si>
  <si>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</si>
  <si>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</si>
  <si>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</si>
  <si>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</si>
  <si>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</si>
  <si>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</si>
  <si>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</si>
  <si>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</si>
  <si>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</si>
  <si>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</si>
  <si>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</si>
  <si>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</si>
  <si>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</si>
  <si>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</si>
  <si>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</si>
  <si>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</si>
  <si>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</si>
  <si>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</si>
  <si>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</si>
  <si>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</si>
  <si>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</si>
  <si>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</si>
  <si>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</si>
  <si>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</si>
  <si>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</si>
  <si>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</si>
  <si>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</si>
  <si>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</si>
  <si>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</si>
  <si>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</si>
  <si>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</si>
  <si>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</si>
  <si>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</si>
  <si>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</si>
  <si>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</si>
  <si>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</si>
  <si>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</si>
  <si>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</si>
  <si>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</si>
  <si>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</si>
  <si>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</si>
  <si>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</si>
  <si>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</si>
  <si>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</si>
  <si>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</si>
  <si>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</si>
  <si>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</si>
  <si>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</si>
  <si>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</si>
  <si>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</si>
  <si>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</si>
  <si>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</si>
  <si>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</si>
  <si>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</si>
  <si>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</si>
  <si>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</si>
  <si>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</si>
  <si>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</si>
  <si>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</si>
  <si>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</si>
  <si>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</si>
  <si>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</si>
  <si>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</si>
  <si>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</si>
  <si>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</si>
  <si>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</si>
  <si>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</si>
  <si>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</si>
  <si>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</si>
  <si>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</si>
  <si>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</si>
  <si>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</si>
  <si>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</si>
  <si>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</si>
  <si>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</si>
  <si>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</si>
  <si>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</si>
  <si>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</si>
  <si>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</si>
  <si>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</si>
  <si>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</si>
  <si>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</si>
  <si>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</si>
  <si>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</si>
  <si>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</si>
  <si>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</si>
  <si>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</si>
  <si>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</si>
  <si>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</si>
  <si>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</si>
  <si>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</si>
  <si>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</si>
  <si>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</si>
  <si>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</si>
  <si>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</si>
  <si>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</si>
  <si>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</si>
  <si>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</si>
  <si>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</si>
  <si>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</si>
  <si>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</si>
  <si>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</si>
  <si>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</si>
  <si>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</si>
  <si>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</si>
  <si>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</si>
  <si>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</si>
  <si>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</si>
  <si>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</si>
  <si>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</si>
  <si>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</si>
  <si>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</si>
  <si>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</si>
  <si>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</si>
  <si>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</si>
  <si>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</si>
  <si>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</si>
  <si>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</si>
  <si>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</si>
  <si>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</si>
  <si>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</si>
  <si>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</si>
  <si>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</si>
  <si>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</si>
  <si>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</si>
  <si>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</si>
  <si>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</si>
  <si>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</si>
  <si>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</si>
  <si>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</si>
  <si>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</si>
  <si>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</si>
  <si>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</si>
  <si>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</si>
  <si>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</si>
  <si>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</si>
  <si>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</si>
  <si>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</si>
  <si>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</si>
  <si>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</si>
  <si>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</si>
  <si>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</si>
  <si>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</si>
  <si>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</si>
  <si>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</si>
  <si>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</si>
  <si>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</si>
  <si>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</si>
  <si>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</si>
  <si>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</si>
  <si>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</si>
  <si>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</si>
  <si>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</si>
  <si>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</si>
  <si>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</si>
  <si>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</si>
  <si>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</si>
  <si>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</si>
  <si>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</si>
  <si>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</si>
  <si>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</si>
  <si>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</si>
  <si>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</si>
  <si>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</si>
  <si>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</si>
  <si>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</si>
  <si>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</si>
  <si>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</si>
  <si>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</si>
  <si>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</si>
  <si>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</si>
  <si>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</si>
  <si>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</si>
  <si>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</si>
  <si>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</si>
  <si>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</si>
  <si>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</si>
  <si>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</si>
  <si>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</si>
  <si>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</si>
  <si>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</si>
  <si>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</si>
  <si>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</si>
  <si>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</si>
  <si>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</si>
  <si>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</si>
  <si>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</si>
  <si>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</si>
  <si>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</si>
  <si>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</si>
  <si>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</si>
  <si>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</si>
  <si>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</si>
  <si>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</si>
  <si>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</si>
  <si>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</si>
  <si>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</si>
  <si>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</si>
  <si>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</si>
  <si>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</si>
  <si>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</si>
  <si>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</si>
  <si>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</si>
  <si>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</si>
  <si>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</si>
  <si>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</si>
  <si>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</si>
  <si>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</si>
  <si>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</si>
  <si>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</si>
  <si>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</si>
  <si>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</si>
  <si>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</si>
  <si>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</si>
  <si>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</si>
  <si>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</si>
  <si>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</si>
  <si>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</si>
  <si>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</si>
  <si>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</si>
  <si>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</si>
  <si>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</si>
  <si>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</si>
  <si>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</si>
  <si>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</si>
  <si>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</si>
  <si>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</si>
  <si>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</si>
  <si>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</si>
  <si>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</si>
  <si>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</si>
  <si>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</si>
  <si>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</si>
  <si>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</si>
  <si>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</si>
  <si>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</si>
  <si>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</si>
  <si>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</si>
  <si>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</si>
  <si>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</si>
  <si>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</si>
  <si>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</si>
  <si>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</si>
  <si>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</si>
  <si>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</si>
  <si>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</si>
  <si>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</si>
  <si>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</si>
  <si>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</si>
  <si>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</si>
  <si>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</si>
  <si>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</si>
  <si>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</si>
  <si>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</si>
  <si>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</si>
  <si>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</si>
  <si>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</si>
  <si>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</si>
  <si>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</si>
  <si>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</si>
  <si>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</si>
  <si>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</si>
  <si>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</si>
  <si>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</si>
  <si>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</si>
  <si>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</si>
  <si>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</si>
  <si>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</si>
  <si>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</si>
  <si>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</si>
  <si>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</si>
  <si>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</si>
  <si>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</si>
  <si>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</si>
  <si>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</si>
  <si>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</si>
  <si>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</si>
  <si>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</si>
  <si>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</si>
  <si>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</si>
  <si>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</si>
  <si>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</si>
  <si>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</si>
  <si>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</si>
  <si>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</si>
  <si>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</si>
  <si>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</si>
  <si>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</si>
  <si>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</si>
  <si>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</si>
  <si>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</si>
  <si>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</si>
  <si>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</si>
  <si>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</si>
  <si>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</si>
  <si>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</si>
  <si>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</si>
  <si>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</si>
  <si>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</si>
  <si>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</si>
  <si>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</si>
  <si>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</si>
  <si>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</si>
  <si>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</si>
  <si>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</si>
  <si>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</si>
  <si>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</si>
  <si>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</si>
  <si>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</si>
  <si>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</si>
  <si>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</si>
  <si>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</si>
  <si>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</si>
  <si>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</si>
  <si>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</si>
  <si>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</si>
  <si>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</si>
  <si>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</si>
  <si>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</si>
  <si>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</si>
  <si>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</si>
  <si>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</si>
  <si>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</si>
  <si>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</si>
  <si>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</si>
  <si>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</si>
  <si>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</si>
  <si>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</si>
  <si>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</si>
  <si>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</si>
  <si>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</si>
  <si>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</si>
  <si>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</si>
  <si>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</si>
  <si>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</si>
  <si>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</si>
  <si>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</si>
  <si>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</si>
  <si>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</si>
  <si>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</si>
  <si>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</si>
  <si>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</si>
  <si>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</si>
  <si>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</si>
  <si>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</si>
  <si>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</si>
  <si>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</si>
  <si>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</si>
  <si>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</si>
  <si>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</si>
  <si>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</si>
  <si>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</si>
  <si>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</si>
  <si>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</si>
  <si>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</si>
  <si>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</si>
  <si>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</si>
  <si>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</si>
  <si>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</si>
  <si>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</si>
  <si>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</si>
  <si>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</si>
  <si>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</si>
  <si>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</si>
  <si>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</si>
  <si>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</si>
  <si>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</si>
  <si>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</si>
  <si>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</si>
  <si>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</si>
  <si>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</si>
  <si>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</si>
  <si>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</si>
  <si>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</si>
  <si>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</si>
  <si>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</si>
  <si>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</si>
  <si>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</si>
  <si>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</si>
  <si>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</si>
  <si>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</si>
  <si>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</si>
  <si>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</si>
  <si>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</si>
  <si>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</si>
  <si>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</si>
  <si>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</si>
  <si>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</si>
  <si>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</si>
  <si>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</si>
  <si>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</si>
  <si>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</si>
  <si>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</si>
  <si>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</si>
  <si>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</si>
  <si>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</si>
  <si>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</si>
  <si>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</si>
  <si>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</si>
  <si>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</si>
  <si>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</si>
  <si>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</si>
  <si>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</si>
  <si>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</si>
  <si>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</si>
  <si>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</si>
  <si>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</si>
  <si>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</si>
  <si>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</si>
  <si>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</si>
  <si>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</si>
  <si>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</si>
  <si>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</si>
  <si>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</si>
  <si>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</si>
  <si>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</si>
  <si>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</si>
  <si>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</si>
  <si>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</si>
  <si>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</si>
  <si>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</si>
  <si>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</si>
  <si>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</si>
  <si>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</si>
  <si>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</si>
  <si>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</si>
  <si>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</si>
  <si>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</si>
  <si>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</si>
  <si>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</si>
  <si>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</si>
  <si>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</si>
  <si>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</si>
  <si>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</si>
  <si>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</si>
  <si>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</si>
  <si>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</si>
  <si>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</si>
  <si>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</si>
  <si>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</si>
  <si>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</si>
  <si>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</si>
  <si>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</si>
  <si>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</si>
  <si>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</si>
  <si>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</si>
  <si>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</si>
  <si>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</si>
  <si>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</si>
  <si>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</si>
  <si>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</si>
  <si>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</si>
  <si>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</si>
  <si>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</si>
  <si>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</si>
  <si>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</si>
  <si>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</si>
  <si>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</si>
  <si>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</si>
  <si>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</si>
  <si>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</si>
  <si>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</si>
  <si>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</si>
  <si>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</si>
  <si>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</si>
  <si>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</si>
  <si>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</si>
  <si>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</si>
  <si>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</si>
  <si>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</si>
  <si>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</si>
  <si>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</si>
  <si>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</si>
  <si>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</si>
  <si>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</si>
  <si>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</si>
  <si>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</si>
  <si>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</si>
  <si>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</si>
  <si>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</si>
  <si>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</si>
  <si>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</si>
  <si>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</si>
  <si>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</si>
  <si>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</si>
  <si>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</si>
  <si>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</si>
  <si>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</si>
  <si>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</si>
  <si>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</si>
  <si>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</si>
  <si>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</si>
  <si>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</si>
  <si>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</si>
  <si>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</si>
  <si>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</si>
  <si>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</si>
  <si>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</si>
  <si>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</si>
  <si>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</si>
  <si>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</si>
  <si>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</si>
  <si>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</si>
  <si>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</si>
  <si>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</si>
  <si>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</si>
  <si>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</si>
  <si>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</si>
  <si>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</si>
  <si>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</si>
  <si>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</si>
  <si>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</si>
  <si>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</si>
  <si>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</si>
  <si>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</si>
  <si>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</si>
  <si>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</si>
  <si>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</si>
  <si>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</si>
  <si>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</si>
  <si>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</si>
  <si>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</si>
  <si>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</si>
  <si>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</si>
  <si>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</si>
  <si>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</si>
  <si>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</si>
  <si>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</si>
  <si>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</si>
  <si>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</si>
  <si>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</si>
  <si>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</si>
  <si>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</si>
  <si>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</si>
  <si>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</si>
  <si>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</si>
  <si>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</si>
  <si>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</si>
  <si>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</si>
  <si>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</si>
  <si>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</si>
  <si>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</si>
  <si>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</si>
  <si>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</si>
  <si>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</si>
  <si>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</si>
  <si>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</si>
  <si>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</si>
  <si>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</si>
  <si>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</si>
  <si>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</si>
  <si>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</si>
  <si>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</si>
  <si>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</si>
  <si>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</si>
  <si>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</si>
  <si>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</si>
  <si>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</si>
  <si>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</si>
  <si>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</si>
  <si>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</si>
  <si>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</si>
  <si>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</si>
  <si>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</si>
  <si>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</si>
  <si>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</si>
  <si>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</si>
  <si>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</si>
  <si>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</si>
  <si>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</si>
  <si>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</si>
  <si>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</si>
  <si>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</si>
  <si>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</si>
  <si>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</si>
  <si>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</si>
  <si>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</si>
  <si>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</si>
  <si>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</si>
  <si>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</si>
  <si>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</si>
  <si>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</si>
  <si>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</si>
  <si>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</si>
  <si>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</si>
  <si>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</si>
  <si>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</si>
  <si>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</si>
  <si>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</si>
  <si>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</si>
  <si>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</si>
  <si>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</si>
  <si>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</si>
  <si>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</si>
  <si>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</si>
  <si>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</si>
  <si>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</si>
  <si>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</si>
  <si>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</si>
  <si>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</si>
  <si>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</si>
  <si>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</si>
  <si>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</si>
  <si>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</si>
  <si>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</si>
  <si>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</si>
  <si>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</si>
  <si>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</si>
  <si>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</si>
  <si>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</si>
  <si>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</si>
  <si>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</si>
  <si>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</si>
  <si>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</si>
  <si>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</si>
  <si>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</si>
  <si>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</si>
  <si>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</si>
  <si>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</si>
  <si>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</si>
  <si>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</si>
  <si>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</si>
  <si>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</si>
  <si>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</si>
  <si>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</si>
  <si>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</si>
  <si>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</si>
  <si>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</si>
  <si>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</si>
  <si>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</si>
  <si>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</si>
  <si>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</si>
  <si>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</si>
  <si>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</si>
  <si>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</si>
  <si>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</si>
  <si>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</si>
  <si>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</si>
  <si>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</si>
  <si>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</si>
  <si>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</si>
  <si>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</si>
  <si>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</si>
  <si>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</si>
  <si>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</si>
  <si>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</si>
  <si>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</si>
  <si>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</si>
  <si>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</si>
  <si>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</si>
  <si>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</si>
  <si>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</si>
  <si>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</si>
  <si>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</si>
  <si>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</si>
  <si>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</si>
  <si>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</si>
  <si>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</si>
  <si>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</si>
  <si>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</si>
  <si>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</si>
  <si>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</si>
  <si>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</si>
  <si>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</si>
  <si>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</si>
  <si>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</si>
  <si>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</si>
  <si>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</si>
  <si>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</si>
  <si>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</si>
  <si>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</si>
  <si>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</si>
  <si>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</si>
  <si>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</si>
  <si>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</si>
  <si>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</si>
  <si>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</si>
  <si>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</si>
  <si>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</si>
  <si>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</si>
  <si>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</si>
  <si>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</si>
  <si>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</si>
  <si>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</si>
  <si>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</si>
  <si>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</si>
  <si>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</si>
  <si>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</si>
  <si>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</si>
  <si>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</si>
  <si>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</si>
  <si>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</si>
  <si>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</si>
  <si>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</si>
  <si>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</si>
  <si>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</si>
  <si>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</si>
  <si>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</si>
  <si>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</si>
  <si>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</si>
  <si>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</si>
  <si>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</si>
  <si>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</si>
  <si>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</si>
  <si>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</si>
  <si>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</si>
  <si>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</si>
  <si>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</si>
  <si>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</si>
  <si>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</si>
  <si>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</si>
  <si>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</si>
  <si>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</si>
  <si>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</si>
  <si>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</si>
  <si>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</si>
  <si>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</si>
  <si>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</si>
  <si>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</si>
  <si>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</si>
  <si>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</si>
  <si>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</si>
  <si>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</si>
  <si>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</si>
  <si>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</si>
  <si>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</si>
  <si>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</si>
  <si>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</si>
  <si>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</si>
  <si>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</si>
  <si>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</si>
  <si>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</si>
  <si>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</si>
  <si>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</si>
  <si>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</si>
  <si>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</si>
  <si>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</si>
  <si>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</si>
  <si>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</si>
  <si>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</si>
  <si>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</si>
  <si>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</si>
  <si>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</si>
  <si>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</si>
  <si>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</si>
  <si>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</si>
  <si>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</si>
  <si>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</si>
  <si>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</si>
  <si>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</si>
  <si>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</si>
  <si>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</si>
  <si>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</si>
  <si>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</si>
  <si>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</si>
  <si>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</si>
  <si>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</si>
  <si>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</si>
  <si>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</si>
  <si>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</si>
  <si>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</si>
  <si>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</si>
  <si>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</si>
  <si>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</si>
  <si>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</si>
  <si>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</si>
  <si>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</si>
  <si>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</si>
  <si>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</si>
  <si>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</si>
  <si>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</si>
  <si>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</si>
  <si>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</si>
  <si>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</si>
  <si>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</si>
  <si>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</si>
  <si>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</si>
  <si>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</si>
  <si>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</si>
  <si>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</si>
  <si>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</si>
  <si>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</si>
  <si>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</si>
  <si>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</si>
  <si>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</si>
  <si>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</si>
  <si>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</si>
  <si>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</si>
  <si>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</si>
  <si>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</si>
  <si>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</si>
  <si>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</si>
  <si>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</si>
  <si>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</si>
  <si>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</si>
  <si>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</si>
  <si>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</si>
  <si>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</si>
  <si>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</si>
  <si>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</si>
  <si>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</si>
  <si>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</si>
  <si>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</si>
  <si>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</si>
  <si>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</si>
  <si>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</si>
  <si>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</si>
  <si>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</si>
  <si>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</si>
  <si>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</si>
  <si>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</si>
  <si>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</si>
  <si>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</si>
  <si>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</si>
  <si>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</si>
  <si>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</si>
  <si>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</si>
  <si>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</si>
  <si>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</si>
  <si>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</si>
  <si>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</si>
  <si>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</si>
  <si>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</si>
  <si>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</si>
  <si>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</si>
  <si>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</si>
  <si>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</si>
  <si>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</si>
  <si>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</si>
  <si>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</si>
  <si>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</si>
  <si>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</si>
  <si>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</si>
  <si>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</si>
  <si>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</si>
  <si>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</si>
  <si>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</si>
  <si>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</si>
  <si>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</si>
  <si>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</si>
  <si>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</si>
  <si>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</si>
  <si>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</si>
  <si>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</si>
  <si>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</si>
  <si>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</si>
  <si>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</si>
  <si>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</si>
  <si>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</si>
  <si>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</si>
  <si>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</si>
  <si>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</si>
  <si>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</si>
  <si>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</si>
  <si>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</si>
  <si>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</si>
  <si>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</si>
  <si>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</si>
  <si>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</si>
  <si>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</si>
  <si>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</si>
  <si>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</si>
  <si>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</si>
  <si>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</si>
  <si>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</si>
  <si>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</si>
  <si>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</si>
  <si>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</si>
  <si>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</si>
  <si>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</si>
  <si>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</si>
  <si>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</si>
  <si>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</si>
  <si>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</si>
  <si>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</si>
  <si>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</si>
  <si>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</si>
  <si>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</si>
  <si>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</si>
  <si>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</si>
  <si>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</si>
  <si>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</si>
  <si>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</si>
  <si>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</si>
  <si>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</si>
  <si>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</si>
  <si>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</si>
  <si>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</si>
  <si>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</si>
  <si>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</si>
  <si>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</si>
  <si>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</si>
  <si>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</si>
  <si>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</si>
  <si>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</si>
  <si>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</si>
  <si>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</si>
  <si>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</si>
  <si>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</si>
  <si>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</si>
  <si>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</si>
  <si>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</si>
  <si>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</si>
  <si>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</si>
  <si>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</si>
  <si>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</si>
  <si>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</si>
  <si>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</si>
  <si>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</si>
  <si>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</si>
  <si>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</si>
  <si>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</si>
  <si>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</si>
  <si>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</si>
  <si>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</si>
  <si>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</si>
  <si>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</si>
  <si>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</si>
  <si>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</si>
  <si>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</si>
  <si>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</si>
  <si>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</si>
  <si>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</si>
  <si>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</si>
  <si>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</si>
  <si>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</si>
  <si>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</si>
  <si>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</si>
  <si>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</si>
  <si>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</si>
  <si>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</si>
  <si>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</si>
  <si>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</si>
  <si>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</si>
  <si>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</si>
  <si>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</si>
  <si>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</si>
  <si>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</si>
  <si>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</si>
  <si>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</si>
  <si>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</si>
  <si>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</si>
  <si>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</si>
  <si>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</si>
  <si>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</si>
  <si>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</si>
  <si>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</si>
  <si>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</si>
  <si>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</si>
  <si>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</si>
  <si>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</si>
  <si>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</si>
  <si>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</si>
  <si>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</si>
  <si>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</si>
  <si>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</si>
  <si>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</si>
  <si>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</si>
  <si>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</si>
  <si>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</si>
  <si>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</si>
  <si>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</si>
  <si>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</si>
  <si>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</si>
  <si>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</si>
  <si>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</si>
  <si>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</si>
  <si>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</si>
  <si>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</si>
  <si>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</si>
  <si>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</si>
  <si>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</si>
  <si>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</si>
  <si>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</si>
  <si>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</si>
  <si>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</si>
  <si>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</si>
  <si>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</si>
  <si>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</si>
  <si>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</si>
  <si>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</si>
  <si>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</si>
  <si>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</si>
  <si>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</si>
  <si>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</si>
  <si>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</si>
  <si>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</si>
  <si>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</si>
  <si>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</si>
  <si>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</si>
  <si>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</si>
  <si>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</si>
  <si>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</si>
  <si>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</si>
  <si>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</si>
  <si>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</si>
  <si>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</si>
  <si>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</si>
  <si>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</si>
  <si>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</si>
  <si>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</si>
  <si>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</si>
  <si>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</si>
  <si>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</si>
  <si>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</si>
  <si>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</si>
  <si>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</si>
  <si>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</si>
  <si>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</si>
  <si>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</si>
  <si>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</si>
  <si>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</si>
  <si>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</si>
  <si>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</si>
  <si>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</si>
  <si>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</si>
  <si>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</si>
  <si>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</si>
  <si>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</si>
  <si>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</si>
  <si>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</si>
  <si>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</si>
  <si>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</si>
  <si>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</si>
  <si>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</si>
  <si>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</si>
  <si>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</si>
  <si>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</si>
  <si>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</si>
  <si>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</si>
  <si>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</si>
  <si>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</si>
  <si>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</si>
  <si>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</si>
  <si>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</si>
  <si>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</si>
  <si>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</si>
  <si>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</si>
  <si>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</si>
  <si>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</si>
  <si>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</si>
  <si>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</si>
  <si>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</si>
  <si>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</si>
  <si>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</si>
  <si>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</si>
  <si>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</si>
  <si>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</si>
  <si>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</si>
  <si>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</si>
  <si>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</si>
  <si>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</si>
  <si>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</si>
  <si>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</si>
  <si>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</si>
  <si>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</si>
  <si>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</si>
  <si>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</si>
  <si>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</si>
  <si>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</si>
  <si>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</si>
  <si>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</si>
  <si>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</si>
  <si>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</si>
  <si>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</si>
  <si>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</si>
  <si>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</si>
  <si>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</si>
  <si>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</si>
  <si>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</si>
  <si>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</si>
  <si>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</si>
  <si>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</si>
  <si>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</si>
  <si>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</si>
  <si>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</si>
  <si>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</si>
  <si>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</si>
  <si>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</si>
  <si>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</si>
  <si>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</si>
  <si>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</si>
  <si>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</si>
  <si>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</si>
  <si>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</si>
  <si>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</si>
  <si>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</si>
  <si>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</si>
  <si>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</si>
  <si>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</si>
  <si>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</si>
  <si>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</si>
  <si>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</si>
  <si>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</si>
  <si>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</si>
  <si>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</si>
  <si>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</si>
  <si>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</si>
  <si>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</si>
  <si>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</si>
  <si>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</si>
  <si>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</si>
  <si>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</si>
  <si>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</si>
  <si>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</si>
  <si>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</si>
  <si>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</si>
  <si>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</si>
  <si>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</si>
  <si>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</si>
  <si>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</si>
  <si>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</si>
  <si>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</si>
  <si>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</si>
  <si>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</si>
  <si>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</si>
  <si>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</si>
  <si>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</si>
  <si>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</si>
  <si>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</si>
  <si>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</si>
  <si>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</si>
  <si>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</si>
  <si>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</si>
  <si>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</si>
  <si>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</si>
  <si>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</si>
  <si>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</si>
  <si>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</si>
  <si>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</si>
  <si>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</si>
  <si>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</si>
  <si>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</si>
  <si>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</si>
  <si>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</si>
  <si>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</si>
  <si>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</si>
  <si>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</si>
  <si>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</si>
  <si>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</si>
  <si>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</si>
  <si>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</si>
  <si>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</si>
  <si>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</si>
  <si>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</si>
  <si>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</si>
  <si>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</si>
  <si>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</si>
  <si>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</si>
  <si>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</si>
  <si>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</si>
  <si>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</si>
  <si>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</si>
  <si>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</si>
  <si>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</si>
  <si>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</si>
  <si>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</si>
  <si>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</si>
  <si>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</si>
  <si>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</si>
  <si>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</si>
  <si>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</si>
  <si>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</si>
  <si>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</si>
  <si>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</si>
  <si>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</si>
  <si>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</si>
  <si>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</si>
  <si>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</si>
  <si>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</si>
  <si>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</si>
  <si>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</si>
  <si>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</si>
  <si>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</si>
  <si>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</si>
  <si>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</si>
  <si>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</si>
  <si>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</si>
  <si>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</si>
  <si>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</si>
  <si>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</si>
  <si>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</si>
  <si>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</si>
  <si>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</si>
  <si>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</si>
  <si>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</si>
  <si>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</si>
  <si>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</si>
  <si>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</si>
  <si>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</si>
  <si>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</si>
  <si>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</si>
  <si>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</si>
  <si>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</si>
  <si>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</si>
  <si>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</si>
  <si>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</si>
  <si>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</si>
  <si>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</si>
  <si>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</si>
  <si>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</si>
  <si>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</si>
  <si>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</si>
  <si>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</si>
  <si>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</si>
  <si>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</si>
  <si>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</si>
  <si>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</si>
  <si>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</si>
  <si>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</si>
  <si>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</si>
  <si>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</si>
  <si>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</si>
  <si>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</si>
  <si>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</si>
  <si>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</si>
  <si>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</si>
  <si>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</si>
  <si>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</si>
  <si>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</si>
  <si>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</si>
  <si>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</si>
  <si>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</si>
  <si>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</si>
  <si>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</si>
  <si>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</si>
  <si>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</si>
  <si>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</si>
  <si>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</si>
  <si>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</si>
  <si>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</si>
  <si>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</si>
  <si>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</si>
  <si>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</si>
  <si>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</si>
  <si>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</si>
  <si>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</si>
  <si>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</si>
  <si>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</si>
  <si>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</si>
  <si>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</si>
  <si>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</si>
  <si>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</si>
  <si>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</si>
  <si>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</si>
  <si>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</si>
  <si>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</si>
  <si>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</si>
  <si>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</si>
  <si>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</si>
  <si>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</si>
  <si>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</si>
  <si>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</si>
  <si>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</si>
  <si>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</si>
  <si>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</si>
  <si>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</si>
  <si>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</si>
  <si>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</si>
  <si>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</si>
  <si>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</si>
  <si>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</si>
  <si>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</si>
  <si>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</si>
  <si>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</si>
  <si>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</si>
  <si>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</si>
  <si>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</si>
  <si>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</si>
  <si>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</si>
  <si>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</si>
  <si>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</si>
  <si>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</si>
  <si>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</si>
  <si>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</si>
  <si>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</si>
  <si>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</si>
  <si>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</si>
  <si>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</si>
  <si>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</si>
  <si>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</si>
  <si>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</si>
  <si>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</si>
  <si>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</si>
  <si>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</si>
  <si>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</si>
  <si>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</si>
  <si>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</si>
  <si>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</si>
  <si>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</si>
  <si>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</si>
  <si>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</si>
  <si>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</si>
  <si>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</si>
  <si>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</si>
  <si>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</si>
  <si>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</si>
  <si>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</si>
  <si>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</si>
  <si>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</si>
  <si>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</si>
  <si>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</si>
  <si>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</si>
  <si>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</si>
  <si>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</si>
  <si>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</si>
  <si>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</si>
  <si>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</si>
  <si>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</si>
  <si>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</si>
  <si>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</si>
  <si>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</si>
  <si>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</si>
  <si>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</si>
  <si>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</si>
  <si>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</si>
  <si>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</si>
  <si>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</si>
  <si>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</si>
  <si>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</si>
  <si>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</si>
  <si>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</si>
  <si>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</si>
  <si>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</si>
  <si>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</si>
  <si>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</si>
  <si>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</si>
  <si>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</si>
  <si>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</si>
  <si>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</si>
  <si>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</si>
  <si>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</si>
  <si>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</si>
  <si>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</si>
  <si>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</si>
  <si>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</si>
  <si>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</si>
  <si>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</si>
  <si>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</si>
  <si>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</si>
  <si>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</si>
  <si>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</si>
  <si>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</si>
  <si>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</si>
  <si>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</si>
  <si>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</si>
  <si>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</si>
  <si>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</si>
  <si>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</si>
  <si>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</si>
  <si>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</si>
  <si>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</si>
  <si>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</si>
  <si>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</si>
  <si>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</si>
  <si>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</si>
  <si>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</si>
  <si>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</si>
  <si>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</si>
  <si>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</si>
  <si>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</si>
  <si>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</si>
  <si>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</si>
  <si>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</si>
  <si>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</si>
  <si>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</si>
  <si>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</si>
  <si>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</si>
  <si>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</si>
  <si>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</si>
  <si>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</si>
  <si>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</si>
  <si>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</si>
  <si>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</si>
  <si>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</si>
  <si>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</si>
  <si>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</si>
  <si>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</si>
  <si>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</si>
  <si>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</si>
  <si>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</si>
  <si>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</si>
  <si>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</si>
  <si>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</si>
  <si>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</si>
  <si>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</si>
  <si>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</si>
  <si>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</si>
  <si>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</si>
  <si>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</si>
  <si>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</si>
  <si>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</si>
  <si>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</si>
  <si>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</si>
  <si>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</si>
  <si>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</si>
  <si>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</si>
  <si>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</si>
  <si>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</si>
  <si>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</si>
  <si>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</si>
  <si>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</si>
  <si>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</si>
  <si>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</si>
  <si>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</si>
  <si>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</si>
  <si>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</si>
  <si>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</si>
  <si>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</si>
  <si>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</si>
  <si>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</si>
  <si>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</si>
  <si>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</si>
  <si>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</si>
  <si>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</si>
  <si>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</si>
  <si>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</si>
  <si>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</si>
  <si>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</si>
  <si>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</si>
  <si>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</si>
  <si>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</si>
  <si>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</si>
  <si>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</si>
  <si>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</si>
  <si>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</si>
  <si>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</si>
  <si>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</si>
  <si>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</si>
  <si>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</si>
  <si>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</si>
  <si>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</si>
  <si>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</si>
  <si>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</si>
  <si>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</si>
  <si>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</si>
  <si>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</si>
  <si>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</si>
  <si>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</si>
  <si>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</si>
  <si>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</si>
  <si>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</si>
  <si>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</si>
  <si>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</si>
  <si>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</si>
  <si>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</si>
  <si>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</si>
  <si>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</si>
  <si>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</si>
  <si>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</si>
  <si>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</si>
  <si>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</si>
  <si>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</si>
  <si>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</si>
  <si>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</si>
  <si>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</si>
  <si>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</si>
  <si>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</si>
  <si>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</si>
  <si>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</si>
  <si>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</si>
  <si>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</si>
  <si>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</si>
  <si>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</si>
  <si>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</si>
  <si>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</si>
  <si>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</si>
  <si>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</si>
  <si>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</si>
  <si>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</si>
  <si>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</si>
  <si>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</si>
  <si>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</si>
  <si>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</si>
  <si>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</si>
  <si>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</si>
  <si>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</si>
  <si>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</si>
  <si>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</si>
  <si>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</si>
  <si>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</si>
  <si>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</si>
  <si>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</si>
  <si>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</si>
  <si>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</si>
  <si>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</si>
  <si>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</si>
  <si>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</si>
  <si>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</si>
  <si>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</si>
  <si>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</si>
  <si>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</si>
  <si>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</si>
  <si>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</si>
  <si>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</si>
  <si>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</si>
  <si>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</si>
  <si>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</si>
  <si>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</si>
  <si>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</si>
  <si>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</si>
  <si>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</si>
  <si>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</si>
  <si>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</si>
  <si>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</si>
  <si>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</si>
  <si>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</si>
  <si>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</si>
  <si>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</si>
  <si>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</si>
  <si>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</si>
  <si>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</si>
  <si>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</si>
  <si>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</si>
  <si>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</si>
  <si>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</si>
  <si>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</si>
  <si>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</si>
  <si>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</si>
  <si>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</si>
  <si>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</si>
  <si>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</si>
  <si>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</si>
  <si>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</si>
  <si>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</si>
  <si>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</si>
  <si>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</si>
  <si>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</si>
  <si>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</si>
  <si>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</si>
  <si>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</si>
  <si>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</si>
  <si>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</si>
  <si>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</si>
  <si>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</si>
  <si>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</si>
  <si>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</si>
  <si>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</si>
  <si>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</si>
  <si>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</si>
  <si>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</si>
  <si>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</si>
  <si>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</si>
  <si>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</si>
  <si>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</si>
  <si>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</si>
  <si>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</si>
  <si>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</si>
  <si>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</si>
  <si>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</si>
  <si>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</si>
  <si>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</si>
  <si>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</si>
  <si>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</si>
  <si>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</si>
  <si>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</si>
  <si>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</si>
  <si>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</si>
  <si>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</si>
  <si>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</si>
  <si>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</si>
  <si>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</si>
  <si>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</si>
  <si>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</si>
  <si>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</si>
  <si>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</si>
  <si>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</si>
  <si>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</si>
  <si>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</si>
  <si>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</si>
  <si>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</si>
  <si>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</si>
  <si>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</si>
  <si>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</si>
  <si>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</si>
  <si>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</si>
  <si>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</si>
  <si>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</si>
  <si>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</si>
  <si>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</si>
  <si>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</si>
  <si>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</si>
  <si>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</si>
  <si>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</si>
  <si>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</si>
  <si>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</si>
  <si>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</si>
  <si>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</si>
  <si>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</si>
  <si>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</si>
  <si>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</si>
  <si>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</si>
  <si>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</si>
  <si>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</si>
  <si>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</si>
  <si>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</si>
  <si>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</si>
  <si>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</si>
  <si>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</si>
  <si>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</si>
  <si>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</si>
  <si>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</si>
  <si>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</si>
  <si>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</si>
  <si>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</si>
  <si>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</si>
  <si>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</si>
  <si>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</si>
  <si>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</si>
  <si>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</si>
  <si>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</si>
  <si>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</si>
  <si>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</si>
  <si>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</si>
  <si>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</si>
  <si>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</si>
  <si>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</si>
  <si>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</si>
  <si>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</si>
  <si>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</si>
  <si>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</si>
  <si>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</si>
  <si>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</si>
  <si>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</si>
  <si>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</si>
  <si>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</si>
  <si>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</si>
  <si>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</si>
  <si>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</si>
  <si>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</si>
  <si>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</si>
  <si>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</si>
  <si>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</si>
  <si>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</si>
  <si>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</si>
  <si>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</si>
  <si>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</si>
  <si>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</si>
  <si>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</si>
  <si>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</si>
  <si>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</si>
  <si>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</si>
  <si>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</si>
  <si>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</si>
  <si>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</si>
  <si>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</si>
  <si>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</si>
  <si>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</si>
  <si>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</si>
  <si>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</si>
  <si>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</si>
  <si>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</si>
  <si>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</si>
  <si>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</si>
  <si>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</si>
  <si>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</si>
  <si>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</si>
  <si>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</si>
  <si>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</si>
  <si>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</si>
  <si>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</si>
  <si>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</si>
  <si>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</si>
  <si>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</si>
  <si>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</si>
  <si>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</si>
  <si>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</si>
  <si>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</si>
  <si>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</si>
  <si>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</si>
  <si>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</si>
  <si>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</si>
  <si>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</si>
  <si>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</si>
  <si>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</si>
  <si>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</si>
  <si>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</si>
  <si>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</si>
  <si>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</si>
  <si>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</si>
  <si>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</si>
  <si>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</si>
  <si>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</si>
  <si>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</si>
  <si>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</si>
  <si>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</si>
  <si>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</si>
  <si>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</si>
  <si>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</si>
  <si>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</si>
  <si>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</si>
  <si>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</si>
  <si>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</si>
  <si>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</si>
  <si>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</si>
  <si>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</si>
  <si>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</si>
  <si>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</si>
  <si>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</si>
  <si>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</si>
  <si>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</si>
  <si>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</si>
  <si>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</si>
  <si>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</si>
  <si>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</si>
  <si>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</si>
  <si>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</si>
  <si>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</si>
  <si>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</si>
  <si>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</si>
  <si>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</si>
  <si>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</si>
  <si>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</si>
  <si>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</si>
  <si>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</si>
  <si>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</si>
  <si>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</si>
  <si>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</si>
  <si>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</si>
  <si>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</si>
  <si>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</si>
  <si>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</si>
  <si>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</si>
  <si>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</si>
  <si>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</si>
  <si>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</si>
  <si>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</si>
  <si>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</si>
  <si>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</si>
  <si>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</si>
  <si>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</si>
  <si>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</si>
  <si>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</si>
  <si>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</si>
  <si>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</si>
  <si>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</si>
  <si>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</si>
  <si>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</si>
  <si>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</si>
  <si>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</si>
  <si>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</si>
  <si>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</si>
  <si>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</si>
  <si>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</si>
  <si>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</si>
  <si>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</si>
  <si>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</si>
  <si>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</si>
  <si>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</si>
  <si>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</si>
  <si>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</si>
  <si>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</si>
  <si>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</si>
  <si>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</si>
  <si>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</si>
  <si>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</si>
  <si>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</si>
  <si>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</si>
  <si>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</si>
  <si>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</si>
  <si>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</si>
  <si>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</si>
  <si>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</si>
  <si>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</si>
  <si>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</si>
  <si>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</si>
  <si>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</si>
  <si>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</si>
  <si>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</si>
  <si>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</si>
  <si>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</si>
  <si>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</si>
  <si>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</si>
  <si>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</si>
  <si>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</si>
  <si>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</si>
  <si>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</si>
  <si>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</si>
  <si>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</si>
  <si>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</si>
  <si>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</si>
  <si>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</si>
  <si>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</si>
  <si>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</si>
  <si>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</si>
  <si>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</si>
  <si>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</si>
  <si>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</si>
  <si>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</si>
  <si>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</si>
  <si>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</si>
  <si>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</si>
  <si>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</si>
  <si>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</si>
  <si>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</si>
  <si>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</si>
  <si>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</si>
  <si>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</si>
  <si>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</si>
  <si>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</si>
  <si>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</si>
  <si>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</si>
  <si>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</si>
  <si>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</si>
  <si>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</si>
  <si>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</si>
  <si>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</si>
  <si>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</si>
  <si>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</si>
  <si>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</si>
  <si>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</si>
  <si>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</si>
  <si>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</si>
  <si>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</si>
  <si>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</si>
  <si>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</si>
  <si>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</si>
  <si>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</si>
  <si>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</si>
  <si>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</si>
  <si>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</si>
  <si>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</si>
  <si>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</si>
  <si>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</si>
  <si>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</si>
  <si>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</si>
  <si>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</si>
  <si>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</si>
  <si>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</si>
  <si>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</si>
  <si>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</si>
  <si>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</si>
  <si>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</si>
  <si>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</si>
  <si>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</si>
  <si>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</si>
  <si>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</si>
  <si>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</si>
  <si>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</si>
  <si>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</si>
  <si>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</si>
  <si>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</si>
  <si>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</si>
  <si>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</si>
  <si>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</si>
  <si>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</si>
  <si>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</si>
  <si>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</si>
  <si>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</si>
  <si>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</si>
  <si>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</si>
  <si>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</si>
  <si>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</si>
  <si>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</si>
  <si>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</si>
  <si>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</si>
  <si>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</si>
  <si>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</si>
  <si>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</si>
  <si>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</si>
  <si>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</si>
  <si>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</si>
  <si>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</si>
  <si>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</si>
  <si>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</si>
  <si>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</si>
  <si>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</si>
  <si>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</si>
  <si>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</si>
  <si>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</si>
  <si>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</si>
  <si>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</si>
  <si>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</si>
  <si>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</si>
  <si>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</si>
  <si>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</si>
  <si>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</si>
  <si>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</si>
  <si>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</si>
  <si>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</si>
  <si>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</si>
  <si>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</si>
  <si>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</si>
  <si>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</si>
  <si>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</si>
  <si>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</si>
  <si>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</si>
  <si>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</si>
  <si>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</si>
  <si>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</si>
  <si>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</si>
  <si>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</si>
  <si>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</si>
  <si>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</si>
  <si>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</si>
  <si>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</si>
  <si>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</si>
  <si>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</si>
  <si>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</si>
  <si>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</si>
  <si>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</si>
  <si>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</si>
  <si>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</si>
  <si>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</si>
  <si>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</si>
  <si>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</si>
  <si>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</si>
  <si>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</si>
  <si>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</si>
  <si>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</si>
  <si>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</si>
  <si>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</si>
  <si>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</si>
  <si>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</si>
  <si>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</si>
  <si>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</si>
  <si>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</si>
  <si>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</si>
  <si>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</si>
  <si>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</si>
  <si>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</si>
  <si>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</si>
  <si>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</si>
  <si>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</si>
  <si>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</si>
  <si>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</si>
  <si>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</si>
  <si>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</si>
  <si>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</si>
  <si>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</si>
  <si>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</si>
  <si>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</si>
  <si>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</si>
  <si>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</si>
  <si>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</si>
  <si>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</si>
  <si>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</si>
  <si>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</si>
  <si>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</si>
  <si>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</si>
  <si>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</si>
  <si>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</si>
  <si>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</si>
  <si>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</si>
  <si>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</si>
  <si>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</si>
  <si>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</si>
  <si>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</si>
  <si>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</si>
  <si>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</si>
  <si>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</si>
  <si>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</si>
  <si>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</si>
  <si>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</si>
  <si>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</si>
  <si>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</si>
  <si>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</si>
  <si>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</si>
  <si>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</si>
  <si>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</si>
  <si>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</si>
  <si>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</si>
  <si>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</si>
  <si>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</si>
  <si>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</si>
  <si>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</si>
  <si>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</si>
  <si>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</si>
  <si>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</si>
  <si>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</si>
  <si>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</si>
  <si>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</si>
  <si>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</si>
  <si>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</si>
  <si>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</si>
  <si>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</si>
  <si>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</si>
  <si>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</si>
  <si>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</si>
  <si>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</si>
  <si>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</si>
  <si>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</si>
  <si>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</si>
  <si>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</si>
  <si>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</si>
  <si>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</si>
  <si>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</si>
  <si>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</si>
  <si>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</si>
  <si>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</si>
  <si>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</si>
  <si>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</si>
  <si>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</si>
  <si>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</si>
  <si>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</si>
  <si>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</si>
  <si>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</si>
  <si>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</si>
  <si>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</si>
  <si>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</si>
  <si>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</si>
  <si>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</si>
  <si>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</si>
  <si>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</si>
  <si>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</si>
  <si>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</si>
  <si>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</si>
  <si>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</si>
  <si>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</si>
  <si>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</si>
  <si>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</si>
  <si>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</si>
  <si>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</si>
  <si>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</si>
  <si>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</si>
  <si>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</si>
  <si>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</si>
  <si>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</si>
  <si>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</si>
  <si>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</si>
  <si>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</si>
  <si>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</si>
  <si>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</si>
  <si>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</si>
  <si>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</si>
  <si>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</si>
  <si>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</si>
  <si>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</si>
  <si>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</si>
  <si>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</si>
  <si>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</si>
  <si>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</si>
  <si>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</si>
  <si>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</si>
  <si>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</si>
  <si>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</si>
  <si>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</si>
  <si>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</si>
  <si>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</si>
  <si>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</si>
  <si>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</si>
  <si>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</si>
  <si>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</si>
  <si>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</si>
  <si>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</si>
  <si>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</si>
  <si>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</si>
  <si>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</si>
  <si>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</si>
  <si>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</si>
  <si>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</si>
  <si>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</si>
  <si>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</si>
  <si>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</si>
  <si>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</si>
  <si>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</si>
  <si>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</si>
  <si>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</si>
  <si>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</si>
  <si>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</si>
  <si>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</si>
  <si>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</si>
  <si>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</si>
  <si>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</si>
  <si>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</si>
  <si>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</si>
  <si>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</si>
  <si>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</si>
  <si>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</si>
  <si>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</si>
  <si>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</si>
  <si>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</si>
  <si>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</si>
  <si>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</si>
  <si>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</si>
  <si>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</si>
  <si>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</si>
  <si>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</si>
  <si>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</si>
  <si>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</si>
  <si>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</si>
  <si>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</si>
  <si>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</si>
  <si>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</si>
  <si>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</si>
  <si>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</si>
  <si>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</si>
  <si>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</si>
  <si>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</si>
  <si>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</si>
  <si>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</si>
  <si>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</si>
  <si>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</si>
  <si>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</si>
  <si>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</si>
  <si>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</si>
  <si>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</si>
  <si>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</si>
  <si>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</si>
  <si>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</si>
  <si>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</si>
  <si>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</si>
  <si>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</si>
  <si>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</si>
  <si>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</si>
  <si>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</si>
  <si>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</si>
  <si>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</si>
  <si>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</si>
  <si>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</si>
  <si>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</si>
  <si>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</si>
  <si>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</si>
  <si>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</si>
  <si>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</si>
  <si>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</si>
  <si>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</si>
  <si>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</si>
  <si>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</si>
  <si>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</si>
  <si>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</si>
  <si>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</si>
  <si>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</si>
  <si>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</si>
  <si>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</si>
  <si>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</si>
  <si>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</si>
  <si>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</si>
  <si>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</si>
  <si>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</si>
  <si>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</si>
  <si>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</si>
  <si>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</si>
  <si>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</si>
  <si>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</si>
  <si>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</si>
  <si>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</si>
  <si>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</si>
  <si>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</si>
  <si>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</si>
  <si>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</si>
  <si>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</si>
  <si>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</si>
  <si>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</si>
  <si>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</si>
  <si>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</si>
  <si>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</si>
  <si>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</si>
  <si>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</si>
  <si>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</si>
  <si>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</si>
  <si>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</si>
  <si>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</si>
  <si>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</si>
  <si>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</si>
  <si>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</si>
  <si>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</si>
  <si>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</si>
  <si>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</si>
  <si>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</si>
  <si>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</si>
  <si>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</si>
  <si>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</si>
  <si>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</si>
  <si>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</si>
  <si>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</si>
  <si>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</si>
  <si>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</si>
  <si>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</si>
  <si>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</si>
  <si>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</si>
  <si>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</si>
  <si>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</si>
  <si>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</si>
  <si>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</si>
  <si>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</si>
  <si>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</si>
  <si>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</si>
  <si>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</si>
  <si>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</si>
  <si>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</si>
  <si>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</si>
  <si>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</si>
  <si>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</si>
  <si>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</si>
  <si>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</si>
  <si>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</si>
  <si>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</si>
  <si>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</si>
  <si>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</si>
  <si>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</si>
  <si>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</si>
  <si>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</si>
  <si>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</si>
  <si>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</si>
  <si>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</si>
  <si>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</si>
  <si>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</si>
  <si>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</si>
  <si>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</si>
  <si>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</si>
  <si>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</si>
  <si>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</si>
  <si>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</si>
  <si>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</si>
  <si>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</si>
  <si>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</si>
  <si>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</si>
  <si>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</si>
  <si>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</si>
  <si>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</si>
  <si>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</si>
  <si>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</si>
  <si>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</si>
  <si>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</si>
  <si>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</si>
  <si>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</si>
  <si>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</si>
  <si>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</si>
  <si>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</si>
  <si>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</si>
  <si>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</si>
  <si>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</si>
  <si>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</si>
  <si>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</si>
  <si>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</si>
  <si>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</si>
  <si>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</si>
  <si>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</si>
  <si>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</si>
  <si>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</si>
  <si>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</si>
  <si>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</si>
  <si>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</si>
  <si>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</si>
  <si>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</si>
  <si>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</si>
  <si>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</si>
  <si>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</si>
  <si>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</si>
  <si>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</si>
  <si>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</si>
  <si>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</si>
  <si>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</si>
  <si>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</si>
  <si>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</si>
  <si>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</si>
  <si>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</si>
  <si>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</si>
  <si>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</si>
  <si>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</si>
  <si>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</si>
  <si>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</si>
  <si>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</si>
  <si>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</si>
  <si>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</si>
  <si>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</si>
  <si>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</si>
  <si>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</si>
  <si>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</si>
  <si>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</si>
  <si>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</si>
  <si>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</si>
  <si>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</si>
  <si>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</si>
  <si>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</si>
  <si>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</si>
  <si>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</si>
  <si>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</si>
  <si>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</si>
  <si>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</si>
  <si>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</si>
  <si>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</si>
  <si>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</si>
  <si>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</si>
  <si>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</si>
  <si>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</si>
  <si>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</si>
  <si>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</si>
  <si>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</si>
  <si>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</si>
  <si>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</si>
  <si>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</si>
  <si>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</si>
  <si>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</si>
  <si>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</si>
  <si>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</si>
  <si>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</si>
  <si>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</si>
  <si>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</si>
  <si>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</si>
  <si>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</si>
  <si>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</si>
  <si>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</si>
  <si>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</si>
  <si>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</si>
  <si>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</si>
  <si>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</si>
  <si>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</si>
  <si>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</si>
  <si>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</si>
  <si>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</si>
  <si>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</si>
  <si>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</si>
  <si>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</si>
  <si>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</si>
  <si>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</si>
  <si>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</si>
  <si>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</si>
  <si>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</si>
  <si>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</si>
  <si>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</si>
  <si>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</si>
  <si>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</si>
  <si>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</si>
  <si>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</si>
  <si>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</si>
  <si>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</si>
  <si>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</si>
  <si>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</si>
  <si>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</si>
  <si>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</si>
  <si>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</si>
  <si>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</si>
  <si>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</si>
  <si>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</si>
  <si>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</si>
  <si>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</si>
  <si>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</si>
  <si>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</si>
  <si>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</si>
  <si>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</si>
  <si>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</si>
  <si>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</si>
  <si>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</si>
  <si>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</si>
  <si>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</si>
  <si>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</si>
  <si>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</si>
  <si>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</si>
  <si>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</si>
  <si>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</si>
  <si>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</si>
  <si>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</si>
  <si>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</si>
  <si>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</si>
  <si>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</si>
  <si>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</si>
  <si>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</si>
  <si>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</si>
  <si>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</si>
  <si>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</si>
  <si>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</si>
  <si>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</si>
  <si>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</si>
  <si>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</si>
  <si>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</si>
  <si>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</si>
  <si>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</si>
  <si>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</si>
  <si>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</si>
  <si>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</si>
  <si>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</si>
  <si>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</si>
  <si>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</si>
  <si>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</si>
  <si>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</si>
  <si>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</si>
  <si>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</si>
  <si>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</si>
  <si>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</si>
  <si>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</si>
  <si>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</si>
  <si>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</si>
  <si>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</si>
  <si>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</si>
  <si>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</si>
  <si>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</si>
  <si>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</si>
  <si>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</si>
  <si>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</si>
  <si>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</si>
  <si>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</si>
  <si>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</si>
  <si>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</si>
  <si>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</si>
  <si>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</si>
  <si>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</si>
  <si>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</si>
  <si>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</si>
  <si>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</si>
  <si>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</si>
  <si>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</si>
  <si>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</si>
  <si>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</si>
  <si>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</si>
  <si>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</si>
  <si>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</si>
  <si>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</si>
  <si>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</si>
  <si>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</si>
  <si>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</si>
  <si>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</si>
  <si>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</si>
  <si>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</si>
  <si>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</si>
  <si>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</si>
  <si>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</si>
  <si>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</si>
  <si>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</si>
  <si>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</si>
  <si>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</si>
  <si>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</si>
  <si>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</si>
  <si>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</si>
  <si>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</si>
  <si>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</si>
  <si>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</si>
  <si>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</si>
  <si>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</si>
  <si>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</si>
  <si>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</si>
  <si>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</si>
  <si>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</si>
  <si>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</si>
  <si>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</si>
  <si>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</si>
  <si>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</si>
  <si>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</si>
  <si>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</si>
  <si>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</si>
  <si>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</si>
  <si>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</si>
  <si>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</si>
  <si>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</si>
  <si>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</si>
  <si>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</si>
  <si>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</si>
  <si>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</si>
  <si>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</si>
  <si>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</si>
  <si>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</si>
  <si>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</si>
  <si>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</si>
  <si>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</si>
  <si>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</si>
  <si>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</si>
  <si>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</si>
  <si>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</si>
  <si>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</si>
  <si>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</si>
  <si>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</si>
  <si>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</si>
  <si>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</si>
  <si>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</si>
  <si>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</si>
  <si>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</si>
  <si>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</si>
  <si>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</si>
  <si>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</si>
  <si>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</si>
  <si>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</si>
  <si>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</si>
  <si>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</si>
  <si>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</si>
  <si>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</si>
  <si>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</si>
  <si>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</si>
  <si>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</si>
  <si>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</si>
  <si>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</si>
  <si>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</si>
  <si>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</si>
  <si>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</si>
  <si>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</si>
  <si>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</si>
  <si>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</si>
  <si>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</si>
  <si>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</si>
  <si>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</si>
  <si>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</si>
  <si>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</si>
  <si>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</si>
  <si>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</si>
  <si>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</si>
  <si>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</si>
  <si>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</si>
  <si>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</si>
  <si>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</si>
  <si>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</si>
  <si>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</si>
  <si>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</si>
  <si>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</si>
  <si>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</si>
  <si>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</si>
  <si>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</si>
  <si>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</si>
  <si>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</si>
  <si>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</si>
  <si>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</si>
  <si>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</si>
  <si>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</si>
  <si>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</si>
  <si>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</si>
  <si>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</si>
  <si>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</si>
  <si>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</si>
  <si>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</si>
  <si>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</si>
  <si>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</si>
  <si>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</si>
  <si>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</si>
  <si>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</si>
  <si>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</si>
  <si>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</si>
  <si>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</si>
  <si>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</si>
  <si>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</si>
  <si>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</si>
  <si>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</si>
  <si>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</si>
  <si>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</si>
  <si>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</si>
  <si>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</si>
  <si>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</si>
  <si>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</si>
  <si>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</si>
  <si>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</si>
  <si>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</si>
  <si>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</si>
  <si>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</si>
  <si>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</si>
  <si>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</si>
  <si>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</si>
  <si>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</si>
  <si>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</si>
  <si>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</si>
  <si>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</si>
  <si>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</si>
  <si>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</si>
  <si>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</si>
  <si>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</si>
  <si>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</si>
  <si>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</si>
  <si>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</si>
  <si>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</si>
  <si>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</si>
  <si>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</si>
  <si>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</si>
  <si>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</si>
  <si>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</si>
  <si>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</si>
  <si>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</si>
  <si>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</si>
  <si>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</si>
  <si>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</si>
  <si>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</si>
  <si>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</si>
  <si>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</si>
  <si>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</si>
  <si>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</si>
  <si>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</si>
  <si>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</si>
  <si>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</si>
  <si>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</si>
  <si>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</si>
  <si>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</si>
  <si>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</si>
  <si>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</si>
  <si>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</si>
  <si>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</si>
  <si>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</si>
  <si>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</si>
  <si>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</si>
  <si>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</si>
  <si>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</si>
  <si>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</si>
  <si>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</si>
  <si>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</si>
  <si>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</si>
  <si>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</si>
  <si>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</si>
  <si>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</si>
  <si>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</si>
  <si>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</si>
  <si>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</si>
  <si>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</si>
  <si>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</si>
  <si>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</si>
  <si>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</si>
  <si>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</si>
  <si>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</si>
  <si>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</si>
  <si>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</si>
  <si>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</si>
  <si>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</si>
  <si>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</si>
  <si>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</si>
  <si>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</si>
  <si>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</si>
  <si>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</si>
  <si>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</si>
  <si>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</si>
  <si>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</si>
  <si>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</si>
  <si>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</si>
  <si>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</si>
  <si>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</si>
  <si>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</si>
  <si>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</si>
  <si>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</si>
  <si>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</si>
  <si>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</si>
  <si>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</si>
  <si>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</si>
  <si>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</si>
  <si>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</si>
  <si>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</si>
  <si>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</si>
  <si>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</si>
  <si>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</si>
  <si>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</si>
  <si>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</si>
  <si>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</si>
  <si>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</si>
  <si>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</si>
  <si>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</si>
  <si>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</si>
  <si>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</si>
  <si>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</si>
  <si>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</si>
  <si>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</si>
  <si>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</si>
  <si>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</si>
  <si>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</si>
  <si>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</si>
  <si>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</si>
  <si>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</si>
  <si>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</si>
  <si>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</si>
  <si>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</si>
  <si>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</si>
  <si>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</si>
  <si>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</si>
  <si>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</si>
  <si>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</si>
  <si>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</si>
  <si>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</si>
  <si>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</si>
  <si>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</si>
  <si>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</si>
  <si>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</si>
  <si>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</si>
  <si>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</si>
  <si>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</si>
  <si>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</si>
  <si>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</si>
  <si>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</si>
  <si>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</si>
  <si>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</si>
  <si>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</si>
  <si>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</si>
  <si>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</si>
  <si>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</si>
  <si>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</si>
  <si>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</si>
  <si>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</si>
  <si>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</si>
  <si>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</si>
  <si>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</si>
  <si>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</si>
  <si>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</si>
  <si>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</si>
  <si>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</si>
  <si>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</si>
  <si>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</si>
  <si>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</si>
  <si>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</si>
  <si>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</si>
  <si>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</si>
  <si>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</si>
  <si>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</si>
  <si>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</si>
  <si>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</si>
  <si>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</si>
  <si>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</si>
  <si>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</si>
  <si>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</si>
  <si>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</si>
  <si>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</si>
  <si>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</si>
  <si>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</si>
  <si>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</si>
  <si>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</si>
  <si>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</si>
  <si>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</si>
  <si>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</si>
  <si>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</si>
  <si>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</si>
  <si>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</si>
  <si>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</si>
  <si>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</si>
  <si>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</si>
  <si>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</si>
  <si>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</si>
  <si>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</si>
  <si>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</si>
  <si>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</si>
  <si>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</si>
  <si>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</si>
  <si>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</si>
  <si>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</si>
  <si>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</si>
  <si>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</si>
  <si>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</si>
  <si>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</si>
  <si>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</si>
  <si>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</si>
  <si>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</si>
  <si>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</si>
  <si>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</si>
  <si>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</si>
  <si>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</si>
  <si>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</si>
  <si>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</si>
  <si>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</si>
  <si>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</si>
  <si>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</si>
  <si>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</si>
  <si>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</si>
  <si>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</si>
  <si>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</si>
  <si>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</si>
  <si>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</si>
  <si>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</si>
  <si>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</si>
  <si>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</si>
  <si>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</si>
  <si>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</si>
  <si>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</si>
  <si>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</si>
  <si>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</si>
  <si>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</si>
  <si>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</si>
  <si>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</si>
  <si>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</si>
  <si>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</si>
  <si>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</si>
  <si>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</si>
  <si>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</si>
  <si>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</si>
  <si>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</si>
  <si>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</si>
  <si>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</si>
  <si>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</si>
  <si>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</si>
  <si>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</si>
  <si>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</si>
  <si>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</si>
  <si>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</si>
  <si>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</si>
  <si>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</si>
  <si>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</si>
  <si>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</si>
  <si>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</si>
  <si>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</si>
  <si>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</si>
  <si>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</si>
  <si>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</si>
  <si>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</si>
  <si>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</si>
  <si>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</si>
  <si>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</si>
  <si>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</si>
  <si>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</si>
  <si>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</si>
  <si>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</si>
  <si>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</si>
  <si>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</si>
  <si>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</si>
  <si>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</si>
  <si>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</si>
  <si>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</si>
  <si>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</si>
  <si>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</si>
  <si>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</si>
  <si>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</si>
  <si>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</si>
  <si>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</si>
  <si>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</si>
  <si>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</si>
  <si>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</si>
  <si>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</si>
  <si>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</si>
  <si>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</si>
  <si>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</si>
  <si>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</si>
  <si>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</si>
  <si>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</si>
  <si>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</si>
  <si>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</si>
  <si>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</si>
  <si>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</si>
  <si>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</si>
  <si>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</si>
  <si>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</si>
  <si>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</si>
  <si>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</si>
  <si>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</si>
  <si>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</si>
  <si>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</si>
  <si>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</si>
  <si>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</si>
  <si>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</si>
  <si>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</si>
  <si>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</si>
  <si>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</si>
  <si>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</si>
  <si>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</si>
  <si>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</si>
  <si>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</si>
  <si>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</si>
  <si>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</si>
  <si>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</si>
  <si>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</si>
  <si>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</si>
  <si>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</si>
  <si>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</si>
  <si>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</si>
  <si>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</si>
  <si>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</si>
  <si>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</si>
  <si>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</si>
  <si>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</si>
  <si>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</si>
  <si>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</si>
  <si>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</si>
  <si>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</si>
  <si>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</si>
  <si>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</si>
  <si>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</si>
  <si>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</si>
  <si>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</si>
  <si>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</si>
  <si>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</si>
  <si>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</si>
  <si>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</si>
  <si>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</si>
  <si>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</si>
  <si>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</si>
  <si>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</si>
  <si>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</si>
  <si>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</si>
  <si>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</si>
  <si>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</si>
  <si>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</si>
  <si>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</si>
  <si>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</si>
  <si>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</si>
  <si>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</si>
  <si>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</si>
  <si>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</si>
  <si>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</si>
  <si>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</si>
  <si>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</si>
  <si>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</si>
  <si>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</si>
  <si>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</si>
  <si>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</si>
  <si>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</si>
  <si>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</si>
  <si>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</si>
  <si>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</si>
  <si>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</si>
  <si>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</si>
  <si>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</si>
  <si>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</si>
  <si>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</si>
  <si>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</si>
  <si>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</si>
  <si>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</si>
  <si>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</si>
  <si>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</si>
  <si>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</si>
  <si>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</si>
  <si>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</si>
  <si>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</si>
  <si>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</si>
  <si>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</si>
  <si>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</si>
  <si>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</si>
  <si>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</si>
  <si>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</si>
  <si>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</si>
  <si>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</si>
  <si>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</si>
  <si>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</si>
  <si>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</si>
  <si>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</si>
  <si>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</si>
  <si>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</si>
  <si>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</si>
  <si>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</si>
  <si>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</si>
  <si>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</si>
  <si>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</si>
  <si>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</si>
  <si>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</si>
  <si>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</si>
  <si>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</si>
  <si>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</si>
  <si>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</si>
  <si>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</si>
  <si>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</si>
  <si>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</si>
  <si>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</si>
  <si>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</si>
  <si>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</si>
  <si>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</si>
  <si>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</si>
  <si>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</si>
  <si>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</si>
  <si>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</si>
  <si>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</si>
  <si>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</si>
  <si>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</si>
  <si>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</si>
  <si>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</si>
  <si>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</si>
  <si>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</si>
  <si>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</si>
  <si>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</si>
  <si>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</si>
  <si>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</si>
  <si>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</si>
  <si>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</si>
  <si>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</si>
  <si>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</si>
  <si>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</si>
  <si>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</si>
  <si>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</si>
  <si>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</si>
  <si>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</si>
  <si>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</si>
  <si>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</si>
  <si>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</si>
  <si>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</si>
  <si>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</si>
  <si>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</si>
  <si>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</si>
  <si>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</si>
  <si>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</si>
  <si>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</si>
  <si>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</si>
  <si>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</si>
  <si>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</si>
  <si>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</si>
  <si>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</si>
  <si>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</si>
  <si>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</si>
  <si>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</si>
  <si>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</si>
  <si>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</si>
  <si>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</si>
  <si>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</si>
  <si>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</si>
  <si>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</si>
  <si>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</si>
  <si>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</si>
  <si>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</si>
  <si>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</si>
  <si>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</si>
  <si>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</si>
  <si>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</si>
  <si>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</si>
  <si>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</si>
  <si>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</si>
  <si>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</si>
  <si>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</si>
  <si>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</si>
  <si>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</si>
  <si>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</si>
  <si>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</si>
  <si>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</si>
  <si>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</si>
  <si>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</si>
  <si>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</si>
  <si>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</si>
  <si>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</si>
  <si>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</si>
  <si>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</si>
  <si>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</si>
  <si>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</si>
  <si>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</si>
  <si>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</si>
  <si>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</si>
  <si>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</si>
  <si>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</si>
  <si>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</si>
  <si>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</si>
  <si>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</si>
  <si>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</si>
  <si>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</si>
  <si>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</si>
  <si>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</si>
  <si>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</si>
  <si>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</si>
  <si>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</si>
  <si>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</si>
  <si>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</si>
  <si>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</si>
  <si>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</si>
  <si>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</si>
  <si>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</si>
  <si>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</si>
  <si>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</si>
  <si>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</si>
  <si>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</si>
  <si>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</si>
  <si>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</si>
  <si>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</si>
  <si>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</si>
  <si>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</si>
  <si>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</si>
  <si>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</si>
  <si>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</si>
  <si>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</si>
  <si>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</si>
  <si>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</si>
  <si>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</si>
  <si>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</si>
  <si>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</si>
  <si>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</si>
  <si>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</si>
  <si>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</si>
  <si>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</si>
  <si>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</si>
  <si>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</si>
  <si>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</si>
  <si>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</si>
  <si>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</si>
  <si>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</si>
  <si>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</si>
  <si>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</si>
  <si>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</si>
  <si>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</si>
  <si>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</si>
  <si>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</si>
  <si>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</si>
  <si>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</si>
  <si>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</si>
  <si>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</si>
  <si>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</si>
  <si>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</si>
  <si>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</si>
  <si>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</si>
  <si>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</si>
  <si>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</si>
  <si>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</si>
  <si>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</si>
  <si>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</si>
  <si>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</si>
  <si>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</si>
  <si>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</si>
  <si>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</si>
  <si>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</si>
  <si>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</si>
  <si>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</si>
  <si>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</si>
  <si>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</si>
  <si>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</si>
  <si>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</si>
  <si>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</si>
  <si>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</si>
  <si>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</si>
  <si>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</si>
  <si>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</si>
  <si>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</si>
  <si>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</si>
  <si>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</si>
  <si>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</si>
  <si>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</si>
  <si>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</si>
  <si>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</si>
  <si>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</si>
  <si>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</si>
  <si>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</si>
  <si>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</si>
  <si>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</si>
  <si>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</si>
  <si>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</si>
  <si>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</si>
  <si>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</si>
  <si>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</si>
  <si>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</si>
  <si>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</si>
  <si>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</si>
  <si>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</si>
  <si>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</si>
  <si>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</si>
  <si>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</si>
  <si>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</si>
  <si>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</si>
  <si>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</si>
  <si>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</si>
  <si>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</si>
  <si>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</si>
  <si>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</si>
  <si>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</si>
  <si>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</si>
  <si>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</si>
  <si>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</si>
  <si>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</si>
  <si>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</si>
  <si>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</si>
  <si>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</si>
  <si>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</si>
  <si>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</si>
  <si>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</si>
  <si>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</si>
  <si>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</si>
  <si>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</si>
  <si>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</si>
  <si>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</si>
  <si>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</si>
  <si>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</si>
  <si>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</si>
  <si>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</si>
  <si>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</si>
  <si>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</si>
  <si>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</si>
  <si>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</si>
  <si>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</si>
  <si>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</si>
  <si>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</si>
  <si>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</si>
  <si>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</si>
  <si>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</si>
  <si>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</si>
  <si>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</si>
  <si>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</si>
  <si>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</si>
  <si>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</si>
  <si>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</si>
  <si>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</si>
  <si>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</si>
  <si>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</si>
  <si>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</si>
  <si>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</si>
  <si>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</si>
  <si>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</si>
  <si>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</si>
  <si>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</si>
  <si>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</si>
  <si>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</si>
  <si>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</si>
  <si>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</si>
  <si>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</si>
  <si>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</si>
  <si>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</si>
  <si>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</si>
  <si>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</si>
  <si>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</si>
  <si>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</si>
  <si>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</si>
  <si>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</si>
  <si>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</si>
  <si>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</si>
  <si>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</si>
  <si>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</si>
  <si>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</si>
  <si>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</si>
  <si>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</si>
  <si>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</si>
  <si>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</si>
  <si>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</si>
  <si>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</si>
  <si>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</si>
  <si>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</si>
  <si>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</si>
  <si>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</si>
  <si>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</si>
  <si>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</si>
  <si>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</si>
  <si>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</si>
  <si>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</si>
  <si>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</si>
  <si>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</si>
  <si>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</si>
  <si>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</si>
  <si>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</si>
  <si>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</si>
  <si>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</si>
  <si>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</si>
  <si>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</si>
  <si>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</si>
  <si>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</si>
  <si>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</si>
  <si>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</si>
  <si>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</si>
  <si>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</si>
  <si>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</si>
  <si>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</si>
  <si>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</si>
  <si>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</si>
  <si>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</si>
  <si>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</si>
  <si>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</si>
  <si>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</si>
  <si>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</si>
  <si>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</si>
  <si>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</si>
  <si>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</si>
  <si>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</si>
  <si>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</si>
  <si>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</si>
  <si>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</si>
  <si>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</si>
  <si>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</si>
  <si>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</si>
  <si>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</si>
  <si>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</si>
  <si>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</si>
  <si>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</si>
  <si>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</si>
  <si>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</si>
  <si>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</si>
  <si>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</si>
  <si>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</si>
  <si>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</si>
  <si>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</si>
  <si>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</si>
  <si>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</si>
  <si>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</si>
  <si>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</si>
  <si>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</si>
  <si>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</si>
  <si>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</si>
  <si>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</si>
  <si>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</si>
  <si>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</si>
  <si>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</si>
  <si>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</si>
  <si>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</si>
  <si>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</si>
  <si>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</si>
  <si>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</si>
  <si>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</si>
  <si>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</si>
  <si>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</si>
  <si>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</si>
  <si>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</si>
  <si>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</si>
  <si>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</si>
  <si>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</si>
  <si>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</si>
  <si>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</si>
  <si>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</si>
  <si>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</si>
  <si>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</si>
  <si>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</si>
  <si>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</si>
  <si>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</si>
  <si>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</si>
  <si>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</si>
  <si>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</si>
  <si>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</si>
  <si>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</si>
  <si>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</si>
  <si>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</si>
  <si>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</si>
  <si>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</si>
  <si>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</si>
  <si>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</si>
  <si>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</si>
  <si>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</si>
  <si>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</si>
  <si>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</si>
  <si>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</si>
  <si>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</si>
  <si>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</si>
  <si>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</si>
  <si>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</si>
  <si>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</si>
  <si>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</si>
  <si>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</si>
  <si>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</si>
  <si>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</si>
  <si>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</si>
  <si>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</si>
  <si>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</si>
  <si>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</si>
  <si>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</si>
  <si>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</si>
  <si>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</si>
  <si>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</si>
  <si>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</si>
  <si>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</si>
  <si>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</si>
  <si>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</si>
  <si>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</si>
  <si>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</si>
  <si>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</si>
  <si>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</si>
  <si>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</si>
  <si>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</si>
  <si>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</si>
  <si>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</si>
  <si>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</si>
  <si>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</si>
  <si>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</si>
  <si>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</si>
  <si>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</si>
  <si>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</si>
  <si>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</si>
  <si>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</si>
  <si>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</si>
  <si>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</si>
  <si>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</si>
  <si>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</si>
  <si>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</si>
  <si>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</si>
  <si>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</si>
  <si>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</si>
  <si>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</si>
  <si>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</si>
  <si>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</si>
  <si>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</si>
  <si>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</si>
  <si>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</si>
  <si>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</si>
  <si>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</si>
  <si>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</si>
  <si>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</si>
  <si>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</si>
  <si>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</si>
  <si>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</si>
  <si>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</si>
  <si>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</si>
  <si>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</si>
  <si>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</si>
  <si>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</si>
  <si>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</si>
  <si>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</si>
  <si>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</si>
  <si>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</si>
  <si>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</si>
  <si>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</si>
  <si>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</si>
  <si>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</si>
  <si>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</si>
  <si>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</si>
  <si>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</si>
  <si>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</si>
  <si>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</si>
  <si>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</si>
  <si>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</si>
  <si>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</si>
  <si>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</si>
  <si>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</si>
  <si>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</si>
  <si>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</si>
  <si>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</si>
  <si>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</si>
  <si>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</si>
  <si>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</si>
  <si>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</si>
  <si>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</si>
  <si>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</si>
  <si>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</si>
  <si>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</si>
  <si>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</si>
  <si>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</si>
  <si>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</si>
  <si>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</si>
  <si>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</si>
  <si>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</si>
  <si>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</si>
  <si>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</si>
  <si>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</si>
  <si>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</si>
  <si>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</si>
  <si>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</si>
  <si>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</si>
  <si>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</si>
  <si>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</si>
  <si>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</si>
  <si>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</si>
  <si>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</si>
  <si>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</si>
  <si>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</si>
  <si>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</si>
  <si>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</si>
  <si>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</si>
  <si>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</si>
  <si>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</si>
  <si>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</si>
  <si>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</si>
  <si>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</si>
  <si>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</si>
  <si>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</si>
  <si>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</si>
  <si>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</si>
  <si>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</si>
  <si>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</si>
  <si>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</si>
  <si>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</si>
  <si>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</si>
  <si>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</si>
  <si>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</si>
  <si>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</si>
  <si>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</si>
  <si>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</si>
  <si>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</si>
  <si>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</si>
  <si>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</si>
  <si>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</si>
  <si>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</si>
  <si>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</si>
  <si>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</si>
  <si>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</si>
  <si>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</si>
  <si>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</si>
  <si>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</si>
  <si>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</si>
  <si>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</si>
  <si>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</si>
  <si>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</si>
  <si>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</si>
  <si>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</si>
  <si>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</si>
  <si>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</si>
  <si>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</si>
  <si>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</si>
  <si>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</si>
  <si>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</si>
  <si>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</si>
  <si>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</si>
  <si>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</si>
  <si>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</si>
  <si>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</si>
  <si>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</si>
  <si>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</si>
  <si>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</si>
  <si>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</si>
  <si>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</si>
  <si>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</si>
  <si>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</si>
  <si>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</si>
  <si>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</si>
  <si>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</si>
  <si>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</si>
  <si>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</si>
  <si>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</si>
  <si>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</si>
  <si>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</si>
  <si>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</si>
  <si>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</si>
  <si>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</si>
  <si>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</si>
  <si>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</si>
  <si>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</si>
  <si>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</si>
  <si>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</si>
  <si>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</si>
  <si>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</si>
  <si>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</si>
  <si>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</si>
  <si>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</si>
  <si>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</si>
  <si>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</si>
  <si>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</si>
  <si>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</si>
  <si>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</si>
  <si>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</si>
  <si>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</si>
  <si>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</si>
  <si>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</si>
  <si>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</si>
  <si>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</si>
  <si>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</si>
  <si>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</si>
  <si>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</si>
  <si>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</si>
  <si>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</si>
  <si>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</si>
  <si>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</si>
  <si>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</si>
  <si>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</si>
  <si>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</si>
  <si>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</si>
  <si>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</si>
  <si>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</si>
  <si>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</si>
  <si>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</si>
  <si>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</si>
  <si>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</si>
  <si>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</si>
  <si>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</si>
  <si>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</si>
  <si>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</si>
  <si>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</si>
  <si>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</si>
  <si>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</si>
  <si>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</si>
  <si>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</si>
  <si>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</si>
  <si>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</si>
  <si>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</si>
  <si>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</si>
  <si>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</si>
  <si>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</si>
  <si>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</si>
  <si>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</si>
  <si>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</si>
  <si>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</si>
  <si>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</si>
  <si>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</si>
  <si>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</si>
  <si>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</si>
  <si>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</si>
  <si>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</si>
  <si>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</si>
  <si>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</si>
  <si>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</si>
  <si>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</si>
  <si>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</si>
  <si>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</si>
  <si>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</si>
  <si>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</si>
  <si>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</si>
  <si>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</si>
  <si>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</si>
  <si>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</si>
  <si>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</si>
  <si>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</si>
  <si>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</si>
  <si>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</si>
  <si>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</si>
  <si>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</si>
  <si>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</si>
  <si>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</si>
  <si>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</si>
  <si>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</si>
  <si>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</si>
  <si>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</si>
  <si>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</si>
  <si>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</si>
  <si>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</si>
  <si>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</si>
  <si>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</si>
  <si>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</si>
  <si>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</si>
  <si>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</si>
  <si>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</si>
  <si>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</si>
  <si>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</si>
  <si>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</si>
  <si>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</si>
  <si>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</si>
  <si>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</si>
  <si>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</si>
  <si>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</si>
  <si>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</si>
  <si>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</si>
  <si>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</si>
  <si>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</si>
  <si>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</si>
  <si>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</si>
  <si>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</si>
  <si>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</si>
  <si>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</si>
  <si>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</si>
  <si>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</si>
  <si>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</si>
  <si>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</si>
  <si>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</si>
  <si>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</si>
  <si>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</si>
  <si>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</si>
  <si>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</si>
  <si>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</si>
  <si>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</si>
  <si>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</si>
  <si>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</si>
  <si>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</si>
  <si>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</si>
  <si>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</si>
  <si>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</si>
  <si>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</si>
  <si>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</si>
  <si>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</si>
  <si>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</si>
  <si>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</si>
  <si>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</si>
  <si>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</si>
  <si>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</si>
  <si>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</si>
  <si>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</si>
  <si>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</si>
  <si>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</si>
  <si>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</si>
  <si>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</si>
  <si>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</si>
  <si>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</si>
  <si>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</si>
  <si>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</si>
  <si>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</si>
  <si>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</si>
  <si>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</si>
  <si>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</si>
  <si>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</si>
  <si>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</si>
  <si>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</si>
  <si>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</si>
  <si>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</si>
  <si>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</si>
  <si>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</si>
  <si>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</si>
  <si>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</si>
  <si>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</si>
  <si>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</si>
  <si>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</si>
  <si>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</si>
  <si>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</si>
  <si>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</si>
  <si>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</si>
  <si>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</si>
  <si>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</si>
  <si>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</si>
  <si>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</si>
  <si>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</si>
  <si>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</si>
  <si>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</si>
  <si>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</si>
  <si>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</si>
  <si>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</si>
  <si>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</si>
  <si>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</si>
  <si>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</si>
  <si>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</si>
  <si>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</si>
  <si>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</si>
  <si>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</si>
  <si>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</si>
  <si>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</si>
  <si>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</si>
  <si>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</si>
  <si>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</si>
  <si>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</si>
  <si>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</si>
  <si>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</si>
  <si>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</si>
  <si>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</si>
  <si>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</si>
  <si>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</si>
  <si>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</si>
  <si>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</si>
  <si>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</si>
  <si>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</si>
  <si>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</si>
  <si>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</si>
  <si>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</si>
  <si>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</si>
  <si>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</si>
  <si>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</si>
  <si>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</si>
  <si>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</si>
  <si>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</si>
  <si>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</si>
  <si>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</si>
  <si>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</si>
  <si>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</si>
  <si>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</si>
  <si>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</si>
  <si>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</si>
  <si>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</si>
  <si>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</si>
  <si>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</si>
  <si>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</si>
  <si>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</si>
  <si>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</si>
  <si>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</si>
  <si>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</si>
  <si>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</si>
  <si>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</si>
  <si>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</si>
  <si>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</si>
  <si>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</si>
  <si>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</si>
  <si>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</si>
  <si>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</si>
  <si>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</si>
  <si>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</si>
  <si>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</si>
  <si>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</si>
  <si>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</si>
  <si>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</si>
  <si>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</si>
  <si>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</si>
  <si>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</si>
  <si>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</si>
  <si>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</si>
  <si>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</si>
  <si>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</si>
  <si>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</si>
  <si>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</si>
  <si>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</si>
  <si>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</si>
  <si>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</si>
  <si>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</si>
  <si>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</si>
  <si>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</si>
  <si>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</si>
  <si>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</si>
  <si>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</si>
  <si>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</si>
  <si>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</si>
  <si>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</si>
  <si>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</si>
  <si>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</si>
  <si>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</si>
  <si>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</si>
  <si>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</si>
  <si>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</si>
  <si>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</si>
  <si>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</si>
  <si>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</si>
  <si>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</si>
  <si>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</si>
  <si>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</si>
  <si>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</si>
  <si>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</si>
  <si>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</si>
  <si>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</si>
  <si>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</si>
  <si>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</si>
  <si>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</si>
  <si>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</si>
  <si>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</si>
  <si>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</si>
  <si>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</si>
  <si>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</si>
  <si>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</si>
  <si>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</si>
  <si>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</si>
  <si>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</si>
  <si>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</si>
  <si>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</si>
  <si>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</si>
  <si>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</si>
  <si>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</si>
  <si>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</si>
  <si>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</si>
  <si>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</si>
  <si>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</si>
  <si>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</si>
  <si>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</si>
  <si>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</si>
  <si>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</si>
  <si>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</si>
  <si>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</si>
  <si>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</si>
  <si>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</si>
  <si>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</si>
  <si>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</si>
  <si>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</si>
  <si>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</si>
  <si>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</si>
  <si>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</si>
  <si>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</si>
  <si>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</si>
  <si>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</si>
  <si>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</si>
  <si>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</si>
  <si>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</si>
  <si>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</si>
  <si>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</si>
  <si>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</si>
  <si>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</si>
  <si>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</si>
  <si>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</si>
  <si>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</si>
  <si>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</si>
  <si>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</si>
  <si>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</si>
  <si>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</si>
  <si>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</si>
  <si>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</si>
  <si>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</si>
  <si>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</si>
  <si>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</si>
  <si>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</si>
  <si>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</si>
  <si>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</si>
  <si>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</si>
  <si>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</si>
  <si>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</si>
  <si>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</si>
  <si>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</si>
  <si>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</si>
  <si>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</si>
  <si>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</si>
  <si>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</si>
  <si>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</si>
  <si>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</si>
  <si>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</si>
  <si>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</si>
  <si>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</si>
  <si>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</si>
  <si>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</si>
  <si>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</si>
  <si>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</si>
  <si>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</si>
  <si>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</si>
  <si>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</si>
  <si>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</si>
  <si>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</si>
  <si>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</si>
  <si>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</si>
  <si>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</si>
  <si>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</si>
  <si>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</si>
  <si>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</si>
  <si>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</si>
  <si>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</si>
  <si>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</si>
  <si>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</si>
  <si>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</si>
  <si>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</si>
  <si>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</si>
  <si>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</si>
  <si>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</si>
  <si>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</si>
  <si>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</si>
  <si>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</si>
  <si>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</si>
  <si>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</si>
  <si>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</si>
  <si>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</si>
  <si>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</si>
  <si>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</si>
  <si>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</si>
  <si>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</si>
  <si>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</si>
  <si>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</si>
  <si>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</si>
  <si>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</si>
  <si>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</si>
  <si>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</si>
  <si>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</si>
  <si>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</si>
  <si>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</si>
  <si>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</si>
  <si>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</si>
  <si>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</si>
  <si>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</si>
  <si>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</si>
  <si>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</si>
  <si>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</si>
  <si>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</si>
  <si>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</si>
  <si>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</si>
  <si>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</si>
  <si>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</si>
  <si>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</si>
  <si>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</si>
  <si>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</si>
  <si>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</si>
  <si>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</si>
  <si>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</si>
  <si>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</si>
  <si>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</si>
  <si>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</si>
  <si>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</si>
  <si>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</si>
  <si>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</si>
  <si>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</si>
  <si>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</si>
  <si>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</si>
  <si>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</si>
  <si>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</si>
  <si>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</si>
  <si>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</si>
  <si>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</si>
  <si>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</si>
  <si>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</si>
  <si>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</si>
  <si>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</si>
  <si>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</si>
  <si>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</si>
  <si>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</si>
  <si>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</si>
  <si>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</si>
  <si>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</si>
  <si>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</si>
  <si>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</si>
  <si>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</si>
  <si>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</si>
  <si>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</si>
  <si>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</si>
  <si>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</si>
  <si>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</si>
  <si>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</si>
  <si>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</si>
  <si>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</si>
  <si>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</si>
  <si>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</si>
  <si>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</si>
  <si>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</si>
  <si>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</si>
  <si>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</si>
  <si>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</si>
  <si>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</si>
  <si>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</si>
  <si>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</si>
  <si>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</si>
  <si>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</si>
  <si>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</si>
  <si>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</si>
  <si>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</si>
  <si>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</si>
  <si>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</si>
  <si>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</si>
  <si>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</si>
  <si>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</si>
  <si>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</si>
  <si>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</si>
  <si>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</si>
  <si>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</si>
  <si>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</si>
  <si>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</si>
  <si>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</si>
  <si>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</si>
  <si>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</si>
  <si>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</si>
  <si>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</si>
  <si>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</si>
  <si>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</si>
  <si>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</si>
  <si>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</si>
  <si>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</si>
  <si>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</si>
  <si>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</si>
  <si>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</si>
  <si>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</si>
  <si>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</si>
  <si>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</si>
  <si>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</si>
  <si>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</si>
  <si>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</si>
  <si>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</si>
  <si>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</si>
  <si>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</si>
  <si>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</si>
  <si>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</si>
  <si>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</si>
  <si>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</si>
  <si>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</si>
  <si>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</si>
  <si>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</si>
  <si>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</si>
  <si>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</si>
  <si>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</si>
  <si>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</si>
  <si>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</si>
  <si>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</si>
  <si>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</si>
  <si>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</si>
  <si>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</si>
  <si>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</si>
  <si>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</si>
  <si>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</si>
  <si>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</si>
  <si>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</si>
  <si>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</si>
  <si>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</si>
  <si>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</si>
  <si>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</si>
  <si>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</si>
  <si>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</si>
  <si>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</si>
  <si>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</si>
  <si>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</si>
  <si>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</si>
  <si>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</si>
  <si>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</si>
  <si>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</si>
  <si>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</si>
  <si>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</si>
  <si>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</si>
  <si>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</si>
  <si>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</si>
  <si>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</si>
  <si>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</si>
  <si>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</si>
  <si>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</si>
  <si>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</si>
  <si>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</si>
  <si>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</si>
  <si>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</si>
  <si>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</si>
  <si>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</si>
  <si>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</si>
  <si>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</si>
  <si>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</si>
  <si>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</si>
  <si>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</si>
  <si>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</si>
  <si>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</si>
  <si>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</si>
  <si>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</si>
  <si>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</si>
  <si>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</si>
  <si>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</si>
  <si>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</si>
  <si>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</si>
  <si>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</si>
  <si>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</si>
  <si>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</si>
  <si>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</si>
  <si>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</si>
  <si>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</si>
  <si>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</si>
  <si>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</si>
  <si>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</si>
  <si>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</si>
  <si>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</si>
  <si>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</si>
  <si>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</si>
  <si>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</si>
  <si>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</si>
  <si>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</si>
  <si>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</si>
  <si>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</si>
  <si>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</si>
  <si>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</si>
  <si>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</si>
  <si>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</si>
  <si>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</si>
  <si>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</si>
  <si>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</si>
  <si>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</si>
  <si>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</si>
  <si>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</si>
  <si>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</si>
  <si>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</si>
  <si>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</si>
  <si>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</si>
  <si>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</si>
  <si>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</si>
  <si>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</si>
  <si>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</si>
  <si>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</si>
  <si>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</si>
  <si>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</si>
  <si>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</si>
  <si>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</si>
  <si>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</si>
  <si>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</si>
  <si>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</si>
  <si>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</si>
  <si>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</si>
  <si>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</si>
  <si>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</si>
  <si>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</si>
  <si>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</si>
  <si>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</si>
  <si>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</si>
  <si>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</si>
  <si>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</si>
  <si>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</si>
  <si>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</si>
  <si>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</si>
  <si>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</si>
  <si>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</si>
  <si>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</si>
  <si>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</si>
  <si>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</si>
  <si>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</si>
  <si>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</si>
  <si>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</si>
  <si>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</si>
  <si>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</si>
  <si>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</si>
  <si>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</si>
  <si>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</si>
  <si>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</si>
  <si>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</si>
  <si>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</si>
  <si>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</si>
  <si>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</si>
  <si>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</si>
  <si>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</si>
  <si>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</si>
  <si>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</si>
  <si>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</si>
  <si>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</si>
  <si>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</si>
  <si>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</si>
  <si>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</si>
  <si>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</si>
  <si>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</si>
  <si>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</si>
  <si>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</si>
  <si>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</si>
  <si>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</si>
  <si>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</si>
  <si>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</si>
  <si>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</si>
  <si>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</si>
  <si>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</si>
  <si>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</si>
  <si>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</si>
  <si>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</si>
  <si>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</si>
  <si>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</si>
  <si>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</si>
  <si>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</si>
  <si>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</si>
  <si>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</si>
  <si>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</si>
  <si>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</si>
  <si>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</si>
  <si>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</si>
  <si>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</si>
  <si>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</si>
  <si>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</si>
  <si>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</si>
  <si>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</si>
  <si>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</si>
  <si>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</si>
  <si>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</si>
  <si>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</si>
  <si>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</si>
  <si>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</si>
  <si>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</si>
  <si>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</si>
  <si>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</si>
  <si>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</si>
  <si>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</si>
  <si>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</si>
  <si>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</si>
  <si>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</si>
  <si>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</si>
  <si>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</si>
  <si>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</si>
  <si>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</si>
  <si>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</si>
  <si>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</si>
  <si>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</si>
  <si>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</si>
  <si>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</si>
  <si>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</si>
  <si>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</si>
  <si>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</si>
  <si>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</si>
  <si>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</si>
  <si>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</si>
  <si>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</si>
  <si>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</si>
  <si>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</si>
  <si>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</si>
  <si>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</si>
  <si>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</si>
  <si>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</si>
  <si>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</si>
  <si>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</si>
  <si>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</si>
  <si>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</si>
  <si>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</si>
  <si>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</si>
  <si>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</si>
  <si>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</si>
  <si>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</si>
  <si>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</si>
  <si>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</si>
  <si>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</si>
  <si>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</si>
  <si>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</si>
  <si>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</si>
  <si>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</si>
  <si>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</si>
  <si>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</si>
  <si>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</si>
  <si>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</si>
  <si>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</si>
  <si>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</si>
  <si>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</si>
  <si>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</si>
  <si>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</si>
  <si>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</si>
  <si>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</si>
  <si>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</si>
  <si>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</si>
  <si>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</si>
  <si>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</si>
  <si>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</si>
  <si>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</si>
  <si>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</si>
  <si>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</si>
  <si>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</si>
  <si>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</si>
  <si>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</si>
  <si>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</si>
  <si>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</si>
  <si>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</si>
  <si>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</si>
  <si>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</si>
  <si>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</si>
  <si>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</si>
  <si>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</si>
  <si>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</si>
  <si>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</si>
  <si>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</si>
  <si>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</si>
  <si>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</si>
  <si>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</si>
  <si>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</si>
  <si>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</si>
  <si>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</si>
  <si>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</si>
  <si>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</si>
  <si>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</si>
  <si>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</si>
  <si>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</si>
  <si>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</si>
  <si>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</si>
  <si>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</si>
  <si>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</si>
  <si>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</si>
  <si>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</si>
  <si>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</si>
  <si>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</si>
  <si>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</si>
  <si>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</si>
  <si>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</si>
  <si>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</si>
  <si>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</si>
  <si>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</si>
  <si>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</si>
  <si>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</si>
  <si>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</si>
  <si>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</si>
  <si>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</si>
  <si>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</si>
  <si>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</si>
  <si>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</si>
  <si>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</si>
  <si>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</si>
  <si>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</si>
  <si>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</si>
  <si>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</si>
  <si>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</si>
  <si>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</si>
  <si>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</si>
  <si>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</si>
  <si>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</si>
  <si>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</si>
  <si>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</si>
  <si>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</si>
  <si>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</si>
  <si>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</si>
  <si>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</si>
  <si>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</si>
  <si>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</si>
  <si>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</si>
  <si>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</si>
  <si>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</si>
  <si>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</si>
  <si>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</si>
  <si>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</si>
  <si>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</si>
  <si>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</si>
  <si>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</si>
  <si>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</si>
  <si>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</si>
  <si>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</si>
  <si>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</si>
  <si>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</si>
  <si>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</si>
  <si>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</si>
  <si>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</si>
  <si>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</si>
  <si>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</si>
  <si>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</si>
  <si>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</si>
  <si>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</si>
  <si>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</si>
  <si>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</si>
  <si>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</si>
  <si>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</si>
  <si>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</si>
  <si>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</si>
  <si>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</si>
  <si>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</si>
  <si>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</si>
  <si>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</si>
  <si>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</si>
  <si>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</si>
  <si>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</si>
  <si>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</si>
  <si>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</si>
  <si>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</si>
  <si>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</si>
  <si>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</si>
  <si>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</si>
  <si>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</si>
  <si>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</si>
  <si>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</si>
  <si>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</si>
  <si>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</si>
  <si>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</si>
  <si>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</si>
  <si>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</si>
  <si>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</si>
  <si>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</si>
  <si>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</si>
  <si>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</si>
  <si>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</si>
  <si>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</si>
  <si>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</si>
  <si>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</si>
  <si>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</si>
  <si>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</si>
  <si>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</si>
  <si>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</si>
  <si>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</si>
  <si>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</si>
  <si>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</si>
  <si>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</si>
  <si>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</si>
  <si>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</si>
  <si>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</si>
  <si>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</si>
  <si>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</si>
  <si>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</si>
  <si>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</si>
  <si>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</si>
  <si>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</si>
  <si>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</si>
  <si>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</si>
  <si>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</si>
  <si>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</si>
  <si>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</si>
  <si>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</si>
  <si>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</si>
  <si>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</si>
  <si>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</si>
  <si>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</si>
  <si>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</si>
  <si>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</si>
  <si>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</si>
  <si>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</si>
  <si>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</si>
  <si>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</si>
  <si>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</si>
  <si>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</si>
  <si>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</si>
  <si>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</si>
  <si>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</si>
  <si>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</si>
  <si>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</si>
  <si>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</si>
  <si>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</si>
  <si>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</si>
  <si>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</si>
  <si>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</si>
  <si>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</si>
  <si>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</si>
  <si>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</si>
  <si>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</si>
  <si>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</si>
  <si>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</si>
  <si>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</si>
  <si>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</si>
  <si>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</si>
  <si>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</si>
  <si>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</si>
  <si>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</si>
  <si>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</si>
  <si>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</si>
  <si>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</si>
  <si>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</si>
  <si>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</si>
  <si>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</si>
  <si>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</si>
  <si>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</si>
  <si>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</si>
  <si>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</si>
  <si>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</si>
  <si>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</si>
  <si>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</si>
  <si>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</si>
  <si>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</si>
  <si>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</si>
  <si>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</si>
  <si>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</si>
  <si>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</si>
  <si>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</si>
  <si>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</si>
  <si>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</si>
  <si>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</si>
  <si>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</si>
  <si>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</si>
  <si>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</si>
  <si>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</si>
  <si>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</si>
  <si>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</si>
  <si>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</si>
  <si>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</si>
  <si>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</si>
  <si>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</si>
  <si>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</si>
  <si>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</si>
  <si>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</si>
  <si>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</si>
  <si>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</si>
  <si>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</si>
  <si>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</si>
  <si>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</si>
  <si>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</si>
  <si>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</si>
  <si>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</si>
  <si>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</si>
  <si>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</si>
  <si>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</si>
  <si>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</si>
  <si>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</si>
  <si>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</si>
  <si>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</si>
  <si>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</si>
  <si>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</si>
  <si>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</si>
  <si>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</si>
  <si>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</si>
  <si>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</si>
  <si>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</si>
  <si>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</si>
  <si>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</si>
  <si>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</si>
  <si>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</si>
  <si>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</si>
  <si>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</si>
  <si>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</si>
  <si>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</si>
  <si>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</si>
  <si>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</si>
  <si>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</si>
  <si>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</si>
  <si>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</si>
  <si>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</si>
  <si>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</si>
  <si>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</si>
  <si>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</si>
  <si>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</si>
  <si>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</si>
  <si>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</si>
  <si>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</si>
  <si>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</si>
  <si>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</si>
  <si>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</si>
  <si>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</si>
  <si>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</si>
  <si>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</si>
  <si>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</si>
  <si>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</si>
  <si>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</si>
  <si>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</si>
  <si>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</si>
  <si>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</si>
  <si>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</si>
  <si>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</si>
  <si>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</si>
  <si>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</si>
  <si>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</si>
  <si>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</si>
  <si>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</si>
  <si>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</si>
  <si>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</si>
  <si>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</si>
  <si>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</si>
  <si>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</si>
  <si>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</si>
  <si>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</si>
  <si>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</si>
  <si>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</si>
  <si>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</si>
  <si>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</si>
  <si>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</si>
  <si>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</si>
  <si>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</si>
  <si>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</si>
  <si>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</si>
  <si>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</si>
  <si>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</si>
  <si>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</si>
  <si>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</si>
  <si>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</si>
  <si>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</si>
  <si>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</si>
  <si>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</si>
  <si>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</si>
  <si>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</si>
  <si>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</si>
  <si>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</si>
  <si>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</si>
  <si>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</si>
  <si>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</si>
  <si>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</si>
  <si>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</si>
  <si>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</si>
  <si>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</si>
  <si>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</si>
  <si>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</si>
  <si>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</si>
  <si>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</si>
  <si>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</si>
  <si>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</si>
  <si>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</si>
  <si>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</si>
  <si>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</si>
  <si>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</si>
  <si>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</si>
  <si>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</si>
  <si>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</si>
  <si>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</si>
  <si>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</si>
  <si>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</si>
  <si>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</si>
  <si>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</si>
  <si>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</si>
  <si>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</si>
  <si>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</si>
  <si>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</si>
  <si>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</si>
  <si>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</si>
  <si>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</si>
  <si>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</si>
  <si>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</si>
  <si>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</si>
  <si>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</si>
  <si>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</si>
  <si>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</si>
  <si>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</si>
  <si>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</si>
  <si>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</si>
  <si>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</si>
  <si>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</si>
  <si>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</si>
  <si>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</si>
  <si>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</si>
  <si>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</si>
  <si>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</si>
  <si>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</si>
  <si>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</si>
  <si>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</si>
  <si>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</si>
  <si>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</si>
  <si>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</si>
  <si>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</si>
  <si>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</si>
  <si>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</si>
  <si>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</si>
  <si>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</si>
  <si>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</si>
  <si>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</si>
  <si>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</si>
  <si>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</si>
  <si>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</si>
  <si>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</si>
  <si>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</si>
  <si>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</si>
  <si>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</si>
  <si>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</si>
  <si>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</si>
  <si>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</si>
  <si>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</si>
  <si>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</si>
  <si>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</si>
  <si>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</si>
  <si>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</si>
  <si>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</si>
  <si>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</si>
  <si>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</si>
  <si>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</si>
  <si>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</si>
  <si>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</si>
  <si>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</si>
  <si>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</si>
  <si>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</si>
  <si>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</si>
  <si>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</si>
  <si>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</si>
  <si>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</si>
  <si>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</si>
  <si>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</si>
  <si>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</si>
  <si>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</si>
  <si>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</si>
  <si>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</si>
  <si>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</si>
  <si>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</si>
  <si>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</si>
  <si>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</si>
  <si>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</si>
  <si>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</si>
  <si>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</si>
  <si>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</si>
  <si>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</si>
  <si>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</si>
  <si>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</si>
  <si>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</si>
  <si>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</si>
  <si>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</si>
  <si>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</si>
  <si>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</si>
  <si>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</si>
  <si>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</si>
  <si>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</si>
  <si>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</si>
  <si>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</si>
  <si>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</si>
  <si>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</si>
  <si>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</si>
  <si>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</si>
  <si>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</si>
  <si>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</si>
  <si>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</si>
  <si>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</si>
  <si>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</si>
  <si>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</si>
  <si>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</si>
  <si>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</si>
  <si>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</si>
  <si>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</si>
  <si>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</si>
  <si>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</si>
  <si>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</si>
  <si>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</si>
  <si>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</si>
  <si>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</si>
  <si>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</si>
  <si>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</si>
  <si>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</si>
  <si>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</si>
  <si>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</si>
  <si>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</si>
  <si>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</si>
  <si>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</si>
  <si>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</si>
  <si>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</si>
  <si>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</si>
  <si>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</si>
  <si>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</si>
  <si>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</si>
  <si>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</si>
  <si>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</si>
  <si>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</si>
  <si>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</si>
  <si>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</si>
  <si>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</si>
  <si>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</si>
  <si>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</si>
  <si>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</si>
  <si>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</si>
  <si>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</si>
  <si>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</si>
  <si>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</si>
  <si>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</si>
  <si>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</si>
  <si>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</si>
  <si>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</si>
  <si>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</si>
  <si>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</si>
  <si>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</si>
  <si>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</si>
  <si>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</si>
  <si>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</si>
  <si>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</si>
  <si>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</si>
  <si>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</si>
  <si>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</si>
  <si>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</si>
  <si>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</si>
  <si>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</si>
  <si>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</si>
  <si>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</si>
  <si>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</si>
  <si>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</si>
  <si>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</si>
  <si>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</si>
  <si>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</si>
  <si>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</si>
  <si>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</si>
  <si>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</si>
  <si>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</si>
  <si>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</si>
  <si>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</si>
  <si>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</si>
  <si>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</si>
  <si>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</si>
  <si>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</si>
  <si>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</si>
  <si>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</si>
  <si>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</si>
  <si>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</si>
  <si>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</si>
  <si>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</si>
  <si>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</si>
  <si>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</si>
  <si>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</si>
  <si>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</si>
  <si>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</si>
  <si>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</si>
  <si>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</si>
  <si>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</si>
  <si>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</si>
  <si>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</si>
  <si>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</si>
  <si>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</si>
  <si>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</si>
  <si>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</si>
  <si>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</si>
  <si>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</si>
  <si>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</si>
  <si>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</si>
  <si>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</si>
  <si>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</si>
  <si>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</si>
  <si>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</si>
  <si>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</si>
  <si>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</si>
  <si>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</si>
  <si>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</si>
  <si>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</si>
  <si>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</si>
  <si>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</si>
  <si>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</si>
  <si>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</si>
  <si>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</si>
  <si>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</si>
  <si>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</si>
  <si>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</si>
  <si>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</si>
  <si>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</si>
  <si>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</si>
  <si>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</si>
  <si>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</si>
  <si>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</si>
  <si>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</si>
  <si>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</si>
  <si>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</si>
  <si>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</si>
  <si>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</si>
  <si>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</si>
  <si>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</si>
  <si>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</si>
  <si>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</si>
  <si>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</si>
  <si>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</si>
  <si>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</si>
  <si>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</si>
  <si>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</si>
  <si>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</si>
  <si>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</si>
  <si>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</si>
  <si>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</si>
  <si>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</si>
  <si>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</si>
  <si>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</si>
  <si>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</si>
  <si>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</si>
  <si>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</si>
  <si>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</si>
  <si>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</si>
  <si>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</si>
  <si>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</si>
  <si>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</si>
  <si>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</si>
  <si>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</si>
  <si>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</si>
  <si>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</si>
  <si>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</si>
  <si>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</si>
  <si>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</si>
  <si>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</si>
  <si>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</si>
  <si>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</si>
  <si>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</si>
  <si>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</si>
  <si>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</si>
  <si>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</si>
  <si>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</si>
  <si>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</si>
  <si>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</si>
  <si>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</si>
  <si>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</si>
  <si>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</si>
  <si>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</si>
  <si>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</si>
  <si>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</si>
  <si>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</si>
  <si>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</si>
  <si>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</si>
  <si>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</si>
  <si>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</si>
  <si>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</si>
  <si>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</si>
  <si>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</si>
  <si>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</si>
  <si>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</si>
  <si>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</si>
  <si>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</si>
  <si>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</si>
  <si>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</si>
  <si>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</si>
  <si>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</si>
  <si>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</si>
  <si>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</si>
  <si>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</si>
  <si>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</si>
  <si>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</si>
  <si>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</si>
  <si>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</si>
  <si>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</si>
  <si>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</si>
  <si>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</si>
  <si>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</si>
  <si>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</si>
  <si>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</si>
  <si>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</si>
  <si>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</si>
  <si>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</si>
  <si>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</si>
  <si>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</si>
  <si>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</si>
  <si>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</si>
  <si>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</si>
  <si>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</si>
  <si>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</si>
  <si>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</si>
  <si>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</si>
  <si>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</si>
  <si>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</si>
  <si>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</si>
  <si>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</si>
  <si>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</si>
  <si>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</si>
  <si>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</si>
  <si>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</si>
  <si>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</si>
  <si>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</si>
  <si>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</si>
  <si>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</si>
  <si>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</si>
  <si>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</si>
  <si>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</si>
  <si>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</si>
  <si>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</si>
  <si>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</si>
  <si>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</si>
  <si>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</si>
  <si>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</si>
  <si>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</si>
  <si>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</si>
  <si>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</si>
  <si>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</si>
  <si>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</si>
  <si>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</si>
  <si>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</si>
  <si>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</si>
  <si>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</si>
  <si>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</si>
  <si>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</si>
  <si>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</si>
  <si>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</si>
  <si>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</si>
  <si>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</si>
  <si>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</si>
  <si>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</si>
  <si>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</si>
  <si>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</si>
  <si>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</si>
  <si>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</si>
  <si>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</si>
  <si>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</si>
  <si>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</si>
  <si>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</si>
  <si>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</si>
  <si>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</si>
  <si>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</si>
  <si>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</si>
  <si>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</si>
  <si>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</si>
  <si>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</si>
  <si>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</si>
  <si>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</si>
  <si>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</si>
  <si>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</si>
  <si>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</si>
  <si>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</si>
  <si>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</si>
  <si>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</si>
  <si>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</si>
  <si>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</si>
  <si>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</si>
  <si>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</si>
  <si>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</si>
  <si>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</si>
  <si>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</si>
  <si>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</si>
  <si>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</si>
  <si>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</si>
  <si>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</si>
  <si>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</si>
  <si>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</si>
  <si>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</si>
  <si>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</si>
  <si>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</si>
  <si>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</si>
  <si>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</si>
  <si>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</si>
  <si>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</si>
  <si>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</si>
  <si>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</si>
  <si>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</si>
  <si>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</si>
  <si>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</si>
  <si>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</si>
  <si>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</si>
  <si>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</si>
  <si>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</si>
  <si>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</si>
  <si>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</si>
  <si>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</si>
  <si>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</si>
  <si>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</si>
  <si>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</si>
  <si>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</si>
  <si>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</si>
  <si>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</si>
  <si>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</si>
  <si>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</si>
  <si>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</si>
  <si>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</si>
  <si>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</si>
  <si>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</si>
  <si>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</si>
  <si>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</si>
  <si>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</si>
  <si>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</si>
  <si>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</si>
  <si>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</si>
  <si>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</si>
  <si>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</si>
  <si>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</si>
  <si>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</si>
  <si>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</si>
  <si>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</si>
  <si>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</si>
  <si>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</si>
  <si>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</si>
  <si>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</si>
  <si>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</si>
  <si>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</si>
  <si>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</si>
  <si>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</si>
  <si>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</si>
  <si>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</si>
  <si>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</si>
  <si>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</si>
  <si>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</si>
  <si>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</si>
  <si>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</si>
  <si>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</si>
  <si>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</si>
  <si>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</si>
  <si>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</si>
  <si>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</si>
  <si>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</si>
  <si>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</si>
  <si>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</si>
  <si>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</si>
  <si>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</si>
  <si>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</si>
  <si>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</si>
  <si>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</si>
  <si>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</si>
  <si>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</si>
  <si>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</si>
  <si>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</si>
  <si>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</si>
  <si>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</si>
  <si>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</si>
  <si>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</si>
  <si>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</si>
  <si>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</si>
  <si>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</si>
  <si>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</si>
  <si>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</si>
  <si>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</si>
  <si>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</si>
  <si>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</si>
  <si>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</si>
  <si>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</si>
  <si>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</si>
  <si>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</si>
  <si>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</si>
  <si>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</si>
  <si>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</si>
  <si>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</si>
  <si>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</si>
  <si>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</si>
  <si>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</si>
  <si>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</si>
  <si>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</si>
  <si>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</si>
  <si>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</si>
  <si>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</si>
  <si>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</si>
  <si>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</si>
  <si>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</si>
  <si>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</si>
  <si>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</si>
  <si>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</si>
  <si>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</si>
  <si>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</si>
  <si>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</si>
  <si>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</si>
  <si>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</si>
  <si>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</si>
  <si>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</si>
  <si>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</si>
  <si>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</si>
  <si>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</si>
  <si>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</si>
  <si>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</si>
  <si>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</si>
  <si>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</si>
  <si>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</si>
  <si>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</si>
  <si>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</si>
  <si>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</si>
  <si>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</si>
  <si>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</si>
  <si>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</si>
  <si>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</si>
  <si>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</si>
  <si>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</si>
  <si>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</si>
  <si>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</si>
  <si>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</si>
  <si>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</si>
  <si>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</si>
  <si>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</si>
  <si>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</si>
  <si>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</si>
  <si>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</si>
  <si>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</si>
  <si>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</si>
  <si>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</si>
  <si>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</si>
  <si>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</si>
  <si>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</si>
  <si>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</si>
  <si>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</si>
  <si>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</si>
  <si>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</si>
  <si>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</si>
  <si>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</si>
  <si>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</si>
  <si>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</si>
  <si>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</si>
  <si>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</si>
  <si>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</si>
  <si>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</si>
  <si>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</si>
  <si>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</si>
  <si>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</si>
  <si>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</si>
  <si>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</si>
  <si>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</si>
  <si>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</si>
  <si>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</si>
  <si>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</si>
  <si>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</si>
  <si>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</si>
  <si>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</si>
  <si>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</si>
  <si>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</si>
  <si>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</si>
  <si>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</si>
  <si>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</si>
  <si>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</si>
  <si>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</si>
  <si>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</si>
  <si>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</si>
  <si>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</si>
  <si>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</si>
  <si>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</si>
  <si>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</si>
  <si>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</si>
  <si>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</si>
  <si>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</si>
  <si>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</si>
  <si>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</si>
  <si>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</si>
  <si>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</si>
  <si>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</si>
  <si>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</si>
  <si>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</si>
  <si>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</si>
  <si>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</si>
  <si>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</si>
  <si>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</si>
  <si>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</si>
  <si>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</si>
  <si>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</si>
  <si>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</si>
  <si>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</si>
  <si>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</si>
  <si>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</si>
  <si>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</si>
  <si>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</si>
  <si>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</si>
  <si>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</si>
  <si>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</si>
  <si>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</si>
  <si>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</si>
  <si>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</si>
  <si>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</si>
  <si>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</si>
  <si>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</si>
  <si>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</si>
  <si>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</si>
  <si>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</si>
  <si>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</si>
  <si>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</si>
  <si>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</si>
  <si>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</si>
  <si>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</si>
  <si>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</si>
  <si>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</si>
  <si>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</si>
  <si>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</si>
  <si>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</si>
  <si>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</si>
  <si>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</si>
  <si>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</si>
  <si>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</si>
  <si>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</si>
  <si>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</si>
  <si>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</si>
  <si>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</si>
  <si>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</si>
  <si>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</si>
  <si>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</si>
  <si>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</si>
  <si>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</si>
  <si>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</si>
  <si>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</si>
  <si>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</si>
  <si>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</si>
  <si>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</si>
  <si>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</si>
  <si>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</si>
  <si>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</si>
  <si>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</si>
  <si>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</si>
  <si>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</si>
  <si>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</si>
  <si>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</si>
  <si>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</si>
  <si>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</si>
  <si>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</si>
  <si>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</si>
  <si>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</si>
  <si>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</si>
  <si>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</si>
  <si>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</si>
  <si>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</si>
  <si>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</si>
  <si>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</si>
  <si>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</si>
  <si>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</si>
  <si>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</si>
  <si>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</si>
  <si>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</si>
  <si>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</si>
  <si>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</si>
  <si>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</si>
  <si>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</si>
  <si>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</si>
  <si>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</si>
  <si>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</si>
  <si>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</si>
  <si>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</si>
  <si>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</si>
  <si>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</si>
  <si>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</si>
  <si>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</si>
  <si>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</si>
  <si>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</si>
  <si>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</si>
  <si>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</si>
  <si>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</si>
  <si>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</si>
  <si>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</si>
  <si>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</si>
  <si>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</si>
  <si>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</si>
  <si>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</si>
  <si>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</si>
  <si>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</si>
  <si>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</si>
  <si>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</si>
  <si>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</si>
  <si>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</si>
  <si>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</si>
  <si>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</si>
  <si>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</si>
  <si>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</si>
  <si>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</si>
  <si>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</si>
  <si>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</si>
  <si>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</si>
  <si>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</si>
  <si>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</si>
  <si>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</si>
  <si>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</si>
  <si>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</si>
  <si>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</si>
  <si>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</si>
  <si>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</si>
  <si>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</si>
  <si>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</si>
  <si>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</si>
  <si>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</si>
  <si>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</si>
  <si>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</si>
  <si>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</si>
  <si>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</si>
  <si>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</si>
  <si>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</si>
  <si>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</si>
  <si>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</si>
  <si>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</si>
  <si>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</si>
  <si>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</si>
  <si>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</si>
  <si>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</si>
  <si>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</si>
  <si>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</si>
  <si>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</si>
  <si>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</si>
  <si>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</si>
  <si>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</si>
  <si>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</si>
  <si>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</si>
  <si>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</si>
  <si>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</si>
  <si>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</si>
  <si>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</si>
  <si>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</si>
  <si>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</si>
  <si>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</si>
  <si>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</si>
  <si>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</si>
  <si>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</si>
  <si>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</si>
  <si>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</si>
  <si>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</si>
  <si>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</si>
  <si>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</si>
  <si>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</si>
  <si>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</si>
  <si>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</si>
  <si>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</si>
  <si>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</si>
  <si>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</si>
  <si>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</si>
  <si>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</si>
  <si>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</si>
  <si>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</si>
  <si>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</si>
  <si>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</si>
  <si>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</si>
  <si>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</si>
  <si>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</si>
  <si>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</si>
  <si>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</si>
  <si>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</si>
  <si>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</si>
  <si>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</si>
  <si>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</si>
  <si>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</si>
  <si>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</si>
  <si>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</si>
  <si>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</si>
  <si>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</si>
  <si>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</si>
  <si>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</si>
  <si>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</si>
  <si>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</si>
  <si>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</si>
  <si>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</si>
  <si>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</si>
  <si>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</si>
  <si>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</si>
  <si>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</si>
  <si>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</si>
  <si>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</si>
  <si>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</si>
  <si>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</si>
  <si>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</si>
  <si>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</si>
  <si>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</si>
  <si>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</si>
  <si>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</si>
  <si>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</si>
  <si>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</si>
  <si>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</si>
  <si>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</si>
  <si>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</si>
  <si>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</si>
  <si>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</si>
  <si>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</si>
  <si>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</si>
  <si>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</si>
  <si>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</si>
  <si>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</si>
  <si>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</si>
  <si>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</si>
  <si>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</si>
  <si>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</si>
  <si>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</si>
  <si>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</si>
  <si>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</si>
  <si>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</si>
  <si>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</si>
  <si>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</si>
  <si>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</si>
  <si>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</si>
  <si>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</si>
  <si>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</si>
  <si>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</si>
  <si>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</si>
  <si>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</si>
  <si>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</si>
  <si>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</si>
  <si>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</si>
  <si>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</si>
  <si>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</si>
  <si>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</si>
  <si>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</si>
  <si>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</si>
  <si>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</si>
  <si>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</si>
  <si>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</si>
  <si>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</si>
  <si>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</si>
  <si>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</si>
  <si>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</si>
  <si>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</si>
  <si>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</si>
  <si>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</si>
  <si>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</si>
  <si>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</si>
  <si>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</si>
  <si>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</si>
  <si>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</si>
  <si>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</si>
  <si>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</si>
  <si>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</si>
  <si>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</si>
  <si>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</si>
  <si>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</si>
  <si>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</si>
  <si>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</si>
  <si>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</si>
  <si>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</si>
  <si>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</si>
  <si>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</si>
  <si>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</si>
  <si>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</si>
  <si>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</si>
  <si>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</si>
  <si>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</si>
  <si>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</si>
  <si>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</si>
  <si>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</si>
  <si>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</si>
  <si>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</si>
  <si>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</si>
  <si>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</si>
  <si>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</si>
  <si>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</si>
  <si>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</si>
  <si>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</si>
  <si>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</si>
  <si>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</si>
  <si>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</si>
  <si>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</si>
  <si>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</si>
  <si>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</si>
  <si>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</si>
  <si>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</si>
  <si>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</si>
  <si>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</si>
  <si>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</si>
  <si>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</si>
  <si>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</si>
  <si>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</si>
  <si>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</si>
  <si>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</si>
  <si>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</si>
  <si>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</si>
  <si>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</si>
  <si>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</si>
  <si>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</si>
  <si>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</si>
  <si>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</si>
  <si>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</si>
  <si>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</si>
  <si>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</si>
  <si>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</si>
  <si>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</si>
  <si>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</si>
  <si>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</si>
  <si>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</si>
  <si>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</si>
  <si>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</si>
  <si>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</si>
  <si>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</si>
  <si>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</si>
  <si>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</si>
  <si>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</si>
  <si>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</si>
  <si>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</si>
  <si>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</si>
  <si>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</si>
  <si>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</si>
  <si>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</si>
  <si>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</si>
  <si>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</si>
  <si>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</si>
  <si>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</si>
  <si>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</si>
  <si>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</si>
  <si>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</si>
  <si>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</si>
  <si>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</si>
  <si>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</si>
  <si>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</si>
  <si>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</si>
  <si>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</si>
  <si>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</si>
  <si>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</si>
  <si>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</si>
  <si>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</si>
  <si>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</si>
  <si>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</si>
  <si>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</si>
  <si>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</si>
  <si>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</si>
  <si>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</si>
  <si>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</si>
  <si>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</si>
  <si>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</si>
  <si>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</si>
  <si>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</si>
  <si>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</si>
  <si>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</si>
  <si>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</si>
  <si>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</si>
  <si>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</si>
  <si>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</si>
  <si>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</si>
  <si>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</si>
  <si>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</si>
  <si>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</si>
  <si>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</si>
  <si>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</si>
  <si>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</si>
  <si>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</si>
  <si>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</si>
  <si>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</si>
  <si>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</si>
  <si>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</si>
  <si>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</si>
  <si>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</si>
  <si>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</si>
  <si>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</si>
  <si>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</si>
  <si>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</si>
  <si>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</si>
  <si>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</si>
  <si>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</si>
  <si>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</si>
  <si>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</si>
  <si>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</si>
  <si>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</si>
  <si>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</si>
  <si>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</si>
  <si>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</si>
  <si>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</si>
  <si>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</si>
  <si>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</si>
  <si>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</si>
  <si>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</si>
  <si>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</si>
  <si>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</si>
  <si>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</si>
  <si>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</si>
  <si>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</si>
  <si>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</si>
  <si>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</si>
  <si>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</si>
  <si>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</si>
  <si>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</si>
  <si>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</si>
  <si>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</si>
  <si>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</si>
  <si>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</si>
  <si>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</si>
  <si>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</si>
  <si>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</si>
  <si>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</si>
  <si>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</si>
  <si>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</si>
  <si>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</si>
  <si>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</si>
  <si>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</si>
  <si>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</si>
  <si>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</si>
  <si>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</si>
  <si>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</si>
  <si>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</si>
  <si>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</si>
  <si>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</si>
  <si>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</si>
  <si>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</si>
  <si>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</si>
  <si>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</si>
  <si>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</si>
  <si>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</si>
  <si>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</si>
  <si>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</si>
  <si>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</si>
  <si>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</si>
  <si>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</si>
  <si>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</si>
  <si>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</si>
  <si>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</si>
  <si>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</si>
  <si>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</si>
  <si>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</si>
  <si>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</si>
  <si>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</si>
  <si>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</si>
  <si>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</si>
  <si>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</si>
  <si>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</si>
  <si>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</si>
  <si>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</si>
  <si>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</si>
  <si>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</si>
  <si>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</si>
  <si>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</si>
  <si>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</si>
  <si>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</si>
  <si>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</si>
  <si>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</si>
  <si>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</si>
  <si>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</si>
  <si>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</si>
  <si>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</si>
  <si>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</si>
  <si>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</si>
  <si>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</si>
  <si>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</si>
  <si>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</si>
  <si>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</si>
  <si>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</si>
  <si>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</si>
  <si>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</si>
  <si>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</si>
  <si>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</si>
  <si>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</si>
  <si>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</si>
  <si>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</si>
  <si>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</si>
  <si>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</si>
  <si>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</si>
  <si>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</si>
  <si>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</si>
  <si>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</si>
  <si>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</si>
  <si>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</si>
  <si>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</si>
  <si>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</si>
  <si>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</si>
  <si>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</si>
  <si>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</si>
  <si>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</si>
  <si>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</si>
  <si>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</si>
  <si>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</si>
  <si>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</si>
  <si>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</si>
  <si>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</si>
  <si>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</si>
  <si>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</si>
  <si>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</si>
  <si>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</si>
  <si>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</si>
  <si>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</si>
  <si>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</si>
  <si>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</si>
  <si>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</si>
  <si>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</si>
  <si>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</si>
  <si>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</si>
  <si>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</si>
  <si>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</si>
  <si>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</si>
  <si>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</si>
  <si>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</si>
  <si>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</si>
  <si>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</si>
  <si>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</si>
  <si>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</si>
  <si>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</si>
  <si>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</si>
  <si>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</si>
  <si>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</si>
  <si>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</si>
  <si>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</si>
  <si>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</si>
  <si>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</si>
  <si>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</si>
  <si>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</si>
  <si>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</si>
  <si>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</si>
  <si>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</si>
  <si>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</si>
  <si>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</si>
  <si>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</si>
  <si>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</si>
  <si>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</si>
  <si>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</si>
  <si>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</si>
  <si>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</si>
  <si>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</si>
  <si>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</si>
  <si>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</si>
  <si>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</si>
  <si>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</si>
  <si>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</si>
  <si>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</si>
  <si>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</si>
  <si>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</si>
  <si>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</si>
  <si>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</si>
  <si>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</si>
  <si>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</si>
  <si>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</si>
  <si>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</si>
  <si>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</si>
  <si>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</si>
  <si>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</si>
  <si>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</si>
  <si>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</si>
  <si>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</si>
  <si>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</si>
  <si>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</si>
  <si>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</si>
  <si>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</si>
  <si>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</si>
  <si>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</si>
  <si>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</si>
  <si>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</si>
  <si>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</si>
  <si>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</si>
  <si>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</si>
  <si>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</si>
  <si>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</si>
  <si>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</si>
  <si>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</si>
  <si>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</si>
  <si>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</si>
  <si>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</si>
  <si>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</si>
  <si>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</si>
  <si>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</si>
  <si>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</si>
  <si>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</si>
  <si>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</si>
  <si>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</si>
  <si>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</si>
  <si>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</si>
  <si>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</si>
  <si>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</si>
  <si>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</si>
  <si>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</si>
  <si>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</si>
  <si>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</si>
  <si>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</si>
  <si>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</si>
  <si>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</si>
  <si>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</si>
  <si>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</si>
  <si>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</si>
  <si>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</si>
  <si>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</si>
  <si>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</si>
  <si>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</si>
  <si>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</si>
  <si>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</si>
  <si>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</si>
  <si>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</si>
  <si>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</si>
  <si>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</si>
  <si>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</si>
  <si>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</si>
  <si>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</si>
  <si>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</si>
  <si>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</si>
  <si>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</si>
  <si>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</si>
  <si>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</si>
  <si>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</si>
  <si>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</si>
  <si>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</si>
  <si>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</si>
  <si>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</si>
  <si>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</si>
  <si>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</si>
  <si>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</si>
  <si>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</si>
  <si>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</si>
  <si>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</si>
  <si>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</si>
  <si>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</si>
  <si>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</si>
  <si>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</si>
  <si>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</si>
  <si>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</si>
  <si>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</si>
  <si>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</si>
  <si>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</si>
  <si>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</si>
  <si>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</si>
  <si>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</si>
  <si>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</si>
  <si>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</si>
  <si>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</si>
  <si>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</si>
  <si>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</si>
  <si>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</si>
  <si>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</si>
  <si>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</si>
  <si>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</si>
  <si>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</si>
  <si>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</si>
  <si>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</si>
  <si>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</si>
  <si>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</si>
  <si>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</si>
  <si>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</si>
  <si>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</si>
  <si>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</si>
  <si>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</si>
  <si>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</si>
  <si>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</si>
  <si>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</si>
  <si>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</si>
  <si>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</si>
  <si>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</si>
  <si>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</si>
  <si>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</si>
  <si>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</si>
  <si>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</si>
  <si>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</si>
  <si>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</si>
  <si>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</si>
  <si>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</si>
  <si>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</si>
  <si>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</si>
  <si>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</si>
  <si>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</si>
  <si>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</si>
  <si>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</si>
  <si>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</si>
  <si>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</si>
  <si>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</si>
  <si>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</si>
  <si>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</si>
  <si>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</si>
  <si>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</si>
  <si>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</si>
  <si>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</si>
  <si>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</si>
  <si>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</si>
  <si>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</si>
  <si>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</si>
  <si>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</si>
  <si>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</si>
  <si>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</si>
  <si>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</si>
  <si>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</si>
  <si>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</si>
  <si>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</si>
  <si>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</si>
  <si>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</si>
  <si>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</si>
  <si>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</si>
  <si>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</si>
  <si>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</si>
  <si>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</si>
  <si>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</si>
  <si>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</si>
  <si>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</si>
  <si>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</si>
  <si>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</si>
  <si>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</si>
  <si>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</si>
  <si>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</si>
  <si>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</si>
  <si>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</si>
  <si>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</si>
  <si>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</si>
  <si>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</si>
  <si>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</si>
  <si>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</si>
  <si>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</si>
  <si>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</si>
  <si>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</si>
  <si>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</si>
  <si>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</si>
  <si>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</si>
  <si>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</si>
  <si>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</si>
  <si>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</si>
  <si>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</si>
  <si>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</si>
  <si>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</si>
  <si>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</si>
  <si>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</si>
  <si>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</si>
  <si>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</si>
  <si>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</si>
  <si>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</si>
  <si>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</si>
  <si>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</si>
  <si>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</si>
  <si>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</si>
  <si>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</si>
  <si>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</si>
  <si>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</si>
  <si>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</si>
  <si>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</si>
  <si>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</si>
  <si>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</si>
  <si>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</si>
  <si>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</si>
  <si>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</si>
  <si>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</si>
  <si>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</si>
  <si>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</si>
  <si>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</si>
  <si>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</si>
  <si>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</si>
  <si>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</si>
  <si>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</si>
  <si>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</si>
  <si>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</si>
  <si>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</si>
  <si>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</si>
  <si>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</si>
  <si>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</si>
  <si>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</si>
  <si>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</si>
  <si>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</si>
  <si>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</si>
  <si>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</si>
  <si>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</si>
  <si>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</si>
  <si>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</si>
  <si>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</si>
  <si>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</si>
  <si>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</si>
  <si>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</si>
  <si>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</si>
  <si>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</si>
  <si>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</si>
  <si>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</si>
  <si>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</si>
  <si>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</si>
  <si>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</si>
  <si>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</si>
  <si>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</si>
  <si>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</si>
  <si>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</si>
  <si>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</si>
  <si>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</si>
  <si>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</si>
  <si>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</si>
  <si>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</si>
  <si>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</si>
  <si>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</si>
  <si>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</si>
  <si>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</si>
  <si>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</si>
  <si>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</si>
  <si>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</si>
  <si>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</si>
  <si>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</si>
  <si>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</si>
  <si>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</si>
  <si>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</si>
  <si>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</si>
  <si>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</si>
  <si>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</si>
  <si>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</si>
  <si>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</si>
  <si>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</si>
  <si>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</si>
  <si>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</si>
  <si>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</si>
  <si>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</si>
  <si>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</si>
  <si>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</si>
  <si>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</si>
  <si>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</si>
  <si>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</si>
  <si>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</si>
  <si>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</si>
  <si>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</si>
  <si>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</si>
  <si>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</si>
  <si>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</si>
  <si>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</si>
  <si>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</si>
  <si>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</si>
  <si>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</si>
  <si>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</si>
  <si>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</si>
  <si>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</si>
  <si>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</si>
  <si>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</si>
  <si>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</si>
  <si>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</si>
  <si>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</si>
  <si>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</si>
  <si>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</si>
  <si>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</si>
  <si>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</si>
  <si>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</si>
  <si>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</si>
  <si>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</si>
  <si>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</si>
  <si>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</si>
  <si>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</si>
  <si>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</si>
  <si>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</si>
  <si>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</si>
  <si>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</si>
  <si>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</si>
  <si>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</si>
  <si>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</si>
  <si>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</si>
  <si>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</si>
  <si>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</si>
  <si>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</si>
  <si>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</si>
  <si>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</si>
  <si>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</si>
  <si>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</si>
  <si>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</si>
  <si>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</si>
  <si>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</si>
  <si>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</si>
  <si>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</si>
  <si>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</si>
  <si>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</si>
  <si>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</si>
  <si>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</si>
  <si>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</si>
  <si>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</si>
  <si>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</si>
  <si>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</si>
  <si>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</si>
  <si>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</si>
  <si>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</si>
  <si>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</si>
  <si>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</si>
  <si>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</si>
  <si>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</si>
  <si>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</si>
  <si>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</si>
  <si>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</si>
  <si>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</si>
  <si>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</si>
  <si>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</si>
  <si>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</si>
  <si>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</si>
  <si>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</si>
  <si>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</si>
  <si>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</si>
  <si>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</si>
  <si>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</si>
  <si>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</si>
  <si>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</si>
  <si>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</si>
  <si>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</si>
  <si>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</si>
  <si>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</si>
  <si>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</si>
  <si>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</si>
  <si>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</si>
  <si>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</si>
  <si>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</si>
  <si>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</si>
  <si>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</si>
  <si>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</si>
  <si>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</si>
  <si>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</si>
  <si>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</si>
  <si>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</si>
  <si>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</si>
  <si>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</si>
  <si>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</si>
  <si>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</si>
  <si>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</si>
  <si>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</si>
  <si>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</si>
  <si>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</si>
  <si>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</si>
  <si>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</si>
  <si>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</si>
  <si>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</si>
  <si>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</si>
  <si>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</si>
  <si>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</si>
  <si>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</si>
  <si>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</si>
  <si>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</si>
  <si>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</si>
  <si>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</si>
  <si>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</si>
  <si>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</si>
  <si>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</si>
  <si>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</si>
  <si>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</si>
  <si>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</si>
  <si>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</si>
  <si>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</si>
  <si>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</si>
  <si>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</si>
  <si>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</si>
  <si>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</si>
  <si>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</si>
  <si>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</si>
  <si>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</si>
  <si>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</si>
  <si>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</si>
  <si>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</si>
  <si>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</si>
  <si>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</si>
  <si>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</si>
  <si>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</si>
  <si>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</si>
  <si>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</si>
  <si>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</si>
  <si>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</si>
  <si>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</si>
  <si>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</si>
  <si>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</si>
  <si>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</si>
  <si>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</si>
  <si>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</si>
  <si>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</si>
  <si>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</si>
  <si>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</si>
  <si>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</si>
  <si>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</si>
  <si>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</si>
  <si>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</si>
  <si>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</si>
  <si>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</si>
  <si>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</si>
  <si>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</si>
  <si>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</si>
  <si>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</si>
  <si>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</si>
  <si>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</si>
  <si>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</si>
  <si>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</si>
  <si>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</si>
  <si>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</si>
  <si>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</si>
  <si>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</si>
  <si>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</si>
  <si>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</si>
  <si>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</si>
  <si>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</si>
  <si>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</si>
  <si>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</si>
  <si>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</si>
  <si>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</si>
  <si>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</si>
  <si>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</si>
  <si>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</si>
  <si>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</si>
  <si>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</si>
  <si>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</si>
  <si>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</si>
  <si>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</si>
  <si>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</si>
  <si>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</si>
  <si>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</si>
  <si>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</si>
  <si>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</si>
  <si>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</si>
  <si>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</si>
  <si>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</si>
  <si>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</si>
  <si>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</si>
  <si>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</si>
  <si>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</si>
  <si>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</si>
  <si>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</si>
  <si>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</si>
  <si>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</si>
  <si>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</si>
  <si>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</si>
  <si>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</si>
  <si>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</si>
  <si>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</si>
  <si>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</si>
  <si>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</si>
  <si>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</si>
  <si>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</si>
  <si>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</si>
  <si>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</si>
  <si>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</si>
  <si>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</si>
  <si>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</si>
  <si>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</si>
  <si>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</si>
  <si>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</si>
  <si>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</si>
  <si>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</si>
  <si>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</si>
  <si>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</si>
  <si>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</si>
  <si>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</si>
  <si>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</si>
  <si>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</si>
  <si>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</si>
  <si>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</si>
  <si>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</si>
  <si>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</si>
  <si>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</si>
  <si>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</si>
  <si>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</si>
  <si>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</si>
  <si>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</si>
  <si>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</si>
  <si>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</si>
  <si>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</si>
  <si>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</si>
  <si>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</si>
  <si>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</si>
  <si>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</si>
  <si>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</si>
  <si>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</si>
  <si>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</si>
  <si>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</si>
  <si>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</si>
  <si>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</si>
  <si>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</si>
  <si>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</si>
  <si>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</si>
  <si>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</si>
  <si>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</si>
  <si>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</si>
  <si>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</si>
  <si>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</si>
  <si>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</si>
  <si>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</si>
  <si>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</si>
  <si>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</si>
  <si>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</si>
  <si>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</si>
  <si>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</si>
  <si>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</si>
  <si>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</si>
  <si>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</si>
  <si>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</si>
  <si>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</si>
  <si>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</si>
  <si>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</si>
  <si>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</si>
  <si>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</si>
  <si>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</si>
  <si>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</si>
  <si>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</si>
  <si>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</si>
  <si>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</si>
  <si>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</si>
  <si>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</si>
  <si>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</si>
  <si>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</si>
  <si>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</si>
  <si>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</si>
  <si>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</si>
  <si>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</si>
  <si>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</si>
  <si>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</si>
  <si>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</si>
  <si>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</si>
  <si>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</si>
  <si>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</si>
  <si>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</si>
  <si>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</si>
  <si>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</si>
  <si>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</si>
  <si>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</si>
  <si>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</si>
  <si>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</si>
  <si>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</si>
  <si>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</si>
  <si>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</si>
  <si>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</si>
  <si>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</si>
  <si>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</si>
  <si>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</si>
  <si>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</si>
  <si>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</si>
  <si>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</si>
  <si>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</si>
  <si>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</si>
  <si>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</si>
  <si>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</si>
  <si>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</si>
  <si>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</si>
  <si>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</si>
  <si>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</si>
  <si>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</si>
  <si>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</si>
  <si>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</si>
  <si>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</si>
  <si>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</si>
  <si>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</si>
  <si>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</si>
  <si>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</si>
  <si>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</si>
  <si>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</si>
  <si>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</si>
  <si>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</si>
  <si>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</si>
  <si>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</si>
  <si>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</si>
  <si>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</si>
  <si>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</si>
  <si>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</si>
  <si>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</si>
  <si>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</si>
  <si>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</si>
  <si>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</si>
  <si>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</si>
  <si>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</si>
  <si>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</si>
  <si>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</si>
  <si>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</si>
  <si>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</si>
  <si>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</si>
  <si>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</si>
  <si>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</si>
  <si>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</si>
  <si>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</si>
  <si>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</si>
  <si>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</si>
  <si>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</si>
  <si>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</si>
  <si>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</si>
  <si>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</si>
  <si>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</si>
  <si>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</si>
  <si>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</si>
  <si>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</si>
  <si>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</si>
  <si>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</si>
  <si>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</si>
  <si>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</si>
  <si>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</si>
  <si>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</si>
  <si>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</si>
  <si>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</si>
  <si>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</si>
  <si>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</si>
  <si>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</si>
  <si>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</si>
  <si>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</si>
  <si>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</si>
  <si>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</si>
  <si>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</si>
  <si>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</si>
  <si>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</si>
  <si>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</si>
  <si>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</si>
  <si>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</si>
  <si>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</si>
  <si>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</si>
  <si>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</si>
  <si>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</si>
  <si>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</si>
  <si>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</si>
  <si>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</si>
  <si>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</si>
  <si>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</si>
  <si>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</si>
  <si>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</si>
  <si>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</si>
  <si>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</si>
  <si>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</si>
  <si>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</si>
  <si>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</si>
  <si>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</si>
  <si>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</si>
  <si>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</si>
  <si>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</si>
  <si>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</si>
  <si>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</si>
  <si>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</si>
  <si>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</si>
  <si>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</si>
  <si>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</si>
  <si>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</si>
  <si>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</si>
  <si>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</si>
  <si>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</si>
  <si>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</si>
  <si>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</si>
  <si>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</si>
  <si>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</si>
  <si>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</si>
  <si>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</si>
  <si>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</si>
  <si>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</si>
  <si>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</si>
  <si>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</si>
  <si>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</si>
  <si>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</si>
  <si>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</si>
  <si>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</si>
  <si>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</si>
  <si>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</si>
  <si>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</si>
  <si>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</si>
  <si>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</si>
  <si>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</si>
  <si>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</si>
  <si>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</si>
  <si>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</si>
  <si>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</si>
  <si>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</si>
  <si>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</si>
  <si>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</si>
  <si>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</si>
  <si>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</si>
  <si>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</si>
  <si>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</si>
  <si>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</si>
  <si>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</si>
  <si>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</si>
  <si>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</si>
  <si>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</si>
  <si>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</si>
  <si>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</si>
  <si>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</si>
  <si>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</si>
  <si>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</si>
  <si>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</si>
  <si>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</si>
  <si>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</si>
  <si>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</si>
  <si>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</si>
  <si>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</si>
  <si>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</si>
  <si>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</si>
  <si>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</si>
  <si>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</si>
  <si>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</si>
  <si>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</si>
  <si>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</si>
  <si>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</si>
  <si>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</si>
  <si>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</si>
  <si>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</si>
  <si>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</si>
  <si>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</si>
  <si>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</si>
  <si>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</si>
  <si>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</si>
  <si>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</si>
  <si>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</si>
  <si>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</si>
  <si>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</si>
  <si>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</si>
  <si>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</si>
  <si>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</si>
  <si>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</si>
  <si>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</si>
  <si>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</si>
  <si>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</si>
  <si>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</si>
  <si>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</si>
  <si>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</si>
  <si>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</si>
  <si>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</si>
  <si>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</si>
  <si>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</si>
  <si>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</si>
  <si>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</si>
  <si>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</si>
  <si>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</si>
  <si>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</si>
  <si>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</si>
  <si>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</si>
  <si>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</si>
  <si>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</si>
  <si>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</si>
  <si>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</si>
  <si>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</si>
  <si>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</si>
  <si>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</si>
  <si>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</si>
  <si>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</si>
  <si>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</si>
  <si>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</si>
  <si>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</si>
  <si>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</si>
  <si>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</si>
  <si>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</si>
  <si>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</si>
  <si>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</si>
  <si>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</si>
  <si>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</si>
  <si>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</si>
  <si>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</si>
  <si>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</si>
  <si>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</si>
  <si>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</si>
  <si>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</si>
  <si>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</si>
  <si>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</si>
  <si>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</si>
  <si>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</si>
  <si>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</si>
  <si>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</si>
  <si>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</si>
  <si>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</si>
  <si>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</si>
  <si>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</si>
  <si>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</si>
  <si>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</si>
  <si>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</si>
  <si>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</si>
  <si>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</si>
  <si>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</si>
  <si>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</si>
  <si>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</si>
  <si>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</si>
  <si>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</si>
  <si>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</si>
  <si>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</si>
  <si>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</si>
  <si>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</si>
  <si>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</si>
  <si>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</si>
  <si>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</si>
  <si>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</si>
  <si>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</si>
  <si>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</si>
  <si>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</si>
  <si>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</si>
  <si>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</si>
  <si>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</si>
  <si>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</si>
  <si>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</si>
  <si>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</si>
  <si>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</si>
  <si>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</si>
  <si>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</si>
  <si>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</si>
  <si>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</si>
  <si>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</si>
  <si>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</si>
  <si>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</si>
  <si>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</si>
  <si>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</si>
  <si>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</si>
  <si>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</si>
  <si>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</si>
  <si>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</si>
  <si>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</si>
  <si>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</si>
  <si>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</si>
  <si>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</si>
  <si>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</si>
  <si>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</si>
  <si>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</si>
  <si>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</si>
  <si>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</si>
  <si>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</si>
  <si>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</si>
  <si>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</si>
  <si>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</si>
  <si>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</si>
  <si>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</si>
  <si>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</si>
  <si>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</si>
  <si>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</si>
  <si>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</si>
  <si>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</si>
  <si>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</si>
  <si>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</si>
  <si>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</si>
  <si>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</si>
  <si>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</si>
  <si>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</si>
  <si>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</si>
  <si>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</si>
  <si>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</si>
  <si>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</si>
  <si>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</si>
  <si>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</si>
  <si>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</si>
  <si>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</si>
  <si>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</si>
  <si>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</si>
  <si>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</si>
  <si>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</si>
  <si>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</si>
  <si>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</si>
  <si>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</si>
  <si>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</si>
  <si>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</si>
  <si>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</si>
  <si>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</si>
  <si>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</si>
  <si>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</si>
  <si>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</si>
  <si>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</si>
  <si>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</si>
  <si>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</si>
  <si>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</si>
  <si>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</si>
  <si>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</si>
  <si>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</si>
  <si>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</si>
  <si>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</si>
  <si>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</si>
  <si>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</si>
  <si>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</si>
  <si>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</si>
  <si>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</si>
  <si>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</si>
  <si>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</si>
  <si>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</si>
  <si>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</si>
  <si>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</si>
  <si>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</si>
  <si>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</si>
  <si>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</si>
  <si>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</si>
  <si>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</si>
  <si>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</si>
  <si>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</si>
  <si>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</si>
  <si>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</si>
  <si>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</si>
  <si>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</si>
  <si>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</si>
  <si>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</si>
  <si>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</si>
  <si>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</si>
  <si>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</si>
  <si>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</si>
  <si>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</si>
  <si>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</si>
  <si>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</si>
  <si>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</si>
  <si>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</si>
  <si>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</si>
  <si>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</si>
  <si>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</si>
  <si>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</si>
  <si>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</si>
  <si>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</si>
  <si>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</si>
  <si>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</si>
  <si>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</si>
  <si>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</si>
  <si>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</si>
  <si>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</si>
  <si>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</si>
  <si>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</si>
  <si>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</si>
  <si>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</si>
  <si>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</si>
  <si>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</si>
  <si>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</si>
  <si>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</si>
  <si>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</si>
  <si>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</si>
  <si>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</si>
  <si>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</si>
  <si>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</si>
  <si>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</si>
  <si>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</si>
  <si>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</si>
  <si>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</si>
  <si>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</si>
  <si>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</si>
  <si>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</si>
  <si>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</si>
  <si>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</si>
  <si>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</si>
  <si>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</si>
  <si>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</si>
  <si>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</si>
  <si>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</si>
  <si>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</si>
  <si>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</si>
  <si>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</si>
  <si>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</si>
  <si>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</si>
  <si>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</si>
  <si>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</si>
  <si>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</si>
  <si>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</si>
  <si>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</si>
  <si>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</si>
  <si>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</si>
  <si>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</si>
  <si>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</si>
  <si>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</si>
  <si>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</si>
  <si>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</si>
  <si>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</si>
  <si>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</si>
  <si>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</si>
  <si>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</si>
  <si>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</si>
  <si>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</si>
  <si>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</si>
  <si>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</si>
  <si>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</si>
  <si>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</si>
  <si>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</si>
  <si>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</si>
  <si>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</si>
  <si>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</si>
  <si>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</si>
  <si>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</si>
  <si>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</si>
  <si>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</si>
  <si>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</si>
  <si>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</si>
  <si>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</si>
  <si>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</si>
  <si>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</si>
  <si>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</si>
  <si>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</si>
  <si>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</si>
  <si>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</si>
  <si>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</si>
  <si>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</si>
  <si>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</si>
  <si>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</si>
  <si>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</si>
  <si>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</si>
  <si>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</si>
  <si>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</si>
  <si>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</si>
  <si>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</si>
  <si>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</si>
  <si>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</si>
  <si>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</si>
  <si>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</si>
  <si>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</si>
  <si>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</si>
  <si>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</si>
  <si>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</si>
  <si>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</si>
  <si>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</si>
  <si>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</si>
  <si>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</si>
  <si>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</si>
  <si>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</si>
  <si>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</si>
  <si>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</si>
  <si>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</si>
  <si>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</si>
  <si>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</si>
  <si>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</si>
  <si>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</si>
  <si>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</si>
  <si>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</si>
  <si>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</si>
  <si>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</si>
  <si>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</si>
  <si>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</si>
  <si>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</si>
  <si>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</si>
  <si>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</si>
  <si>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</si>
  <si>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</si>
  <si>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</si>
  <si>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</si>
  <si>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</si>
  <si>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</si>
  <si>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</si>
  <si>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</si>
  <si>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</si>
  <si>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</si>
  <si>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</si>
  <si>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</si>
  <si>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</si>
  <si>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</si>
  <si>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</si>
  <si>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</si>
  <si>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</si>
  <si>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</si>
  <si>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</si>
  <si>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</si>
  <si>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</si>
  <si>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</si>
  <si>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</si>
  <si>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</si>
  <si>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</si>
  <si>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</si>
  <si>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</si>
  <si>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</si>
  <si>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</si>
  <si>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</si>
  <si>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</si>
  <si>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</si>
  <si>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</si>
  <si>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</si>
  <si>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</si>
  <si>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</si>
  <si>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</si>
  <si>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</si>
  <si>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</si>
  <si>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</si>
  <si>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</si>
  <si>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</si>
  <si>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</si>
  <si>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</si>
  <si>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</si>
  <si>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</si>
  <si>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</si>
  <si>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</si>
  <si>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</si>
  <si>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</si>
  <si>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</si>
  <si>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</si>
  <si>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</si>
  <si>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</si>
  <si>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</si>
  <si>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</si>
  <si>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</si>
  <si>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</si>
  <si>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</si>
  <si>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</si>
  <si>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</si>
  <si>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</si>
  <si>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</si>
  <si>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</si>
  <si>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</si>
  <si>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</si>
  <si>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</si>
  <si>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</si>
  <si>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</si>
  <si>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</si>
  <si>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</si>
  <si>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</si>
  <si>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</si>
  <si>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</si>
  <si>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</si>
  <si>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</si>
  <si>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</si>
  <si>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</si>
  <si>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</si>
  <si>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</si>
  <si>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</si>
  <si>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</si>
  <si>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</si>
  <si>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</si>
  <si>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</si>
  <si>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</si>
  <si>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</si>
  <si>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</si>
  <si>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</si>
  <si>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</si>
  <si>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</si>
  <si>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</si>
  <si>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</si>
  <si>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</si>
  <si>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</si>
  <si>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</si>
  <si>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</si>
  <si>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</si>
  <si>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</si>
  <si>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</si>
  <si>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</si>
  <si>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</si>
  <si>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</si>
  <si>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</si>
  <si>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</si>
  <si>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</si>
  <si>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</si>
  <si>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</si>
  <si>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</si>
  <si>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</si>
  <si>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</si>
  <si>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</si>
  <si>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</si>
  <si>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</si>
  <si>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</si>
  <si>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</si>
  <si>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</si>
  <si>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</si>
  <si>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</si>
  <si>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</si>
  <si>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</si>
  <si>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</si>
  <si>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</si>
  <si>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</si>
  <si>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</si>
  <si>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</si>
  <si>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</si>
  <si>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</si>
  <si>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</si>
  <si>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</si>
  <si>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</si>
  <si>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</si>
  <si>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</si>
  <si>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</si>
  <si>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</si>
  <si>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</si>
  <si>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</si>
  <si>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</si>
  <si>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</si>
  <si>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</si>
  <si>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</si>
  <si>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</si>
  <si>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</si>
  <si>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</si>
  <si>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</si>
  <si>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</si>
  <si>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</si>
  <si>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</si>
  <si>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</si>
  <si>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</si>
  <si>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</si>
  <si>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</si>
  <si>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</si>
  <si>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</si>
  <si>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</si>
  <si>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</si>
  <si>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</si>
  <si>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</si>
  <si>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</si>
  <si>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</si>
  <si>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</si>
  <si>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</si>
  <si>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</si>
  <si>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</si>
  <si>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</si>
  <si>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</si>
  <si>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</si>
  <si>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</si>
  <si>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</si>
  <si>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</si>
  <si>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</si>
  <si>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</si>
  <si>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</si>
  <si>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</si>
  <si>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</si>
  <si>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</si>
  <si>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</si>
  <si>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</si>
  <si>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</si>
  <si>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</si>
  <si>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</si>
  <si>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</si>
  <si>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</si>
  <si>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</si>
  <si>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</si>
  <si>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</si>
  <si>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</si>
  <si>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</si>
  <si>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</si>
  <si>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</si>
  <si>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</si>
  <si>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</si>
  <si>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</si>
  <si>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</si>
  <si>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</si>
  <si>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</si>
  <si>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</si>
  <si>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</si>
  <si>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</si>
  <si>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</si>
  <si>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</si>
  <si>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</si>
  <si>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</si>
  <si>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</si>
  <si>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</si>
  <si>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</si>
  <si>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</si>
  <si>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</si>
  <si>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</si>
  <si>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</si>
  <si>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</si>
  <si>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</si>
  <si>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</si>
  <si>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</si>
  <si>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</si>
  <si>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</si>
  <si>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</si>
  <si>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</si>
  <si>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</si>
  <si>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</si>
  <si>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</si>
  <si>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</si>
  <si>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</si>
  <si>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</si>
  <si>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</si>
  <si>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</si>
  <si>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</si>
  <si>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</si>
  <si>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</si>
  <si>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</si>
  <si>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</si>
  <si>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</si>
  <si>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</si>
  <si>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</si>
  <si>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</si>
  <si>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</si>
  <si>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</si>
  <si>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</si>
  <si>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</si>
  <si>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</si>
  <si>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</si>
  <si>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</si>
  <si>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</si>
  <si>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</si>
  <si>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</si>
  <si>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</si>
  <si>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</si>
  <si>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</si>
  <si>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</si>
  <si>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</si>
  <si>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</si>
  <si>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</si>
  <si>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</si>
  <si>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</si>
  <si>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</si>
  <si>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</si>
  <si>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</si>
  <si>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</si>
  <si>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</si>
  <si>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</si>
  <si>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</si>
  <si>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</si>
  <si>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</si>
  <si>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</si>
  <si>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</si>
  <si>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</si>
  <si>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</si>
  <si>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</si>
  <si>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</si>
  <si>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</si>
  <si>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</si>
  <si>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</si>
  <si>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</si>
  <si>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</si>
  <si>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</si>
  <si>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</si>
  <si>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</si>
  <si>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</si>
  <si>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</si>
  <si>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</si>
  <si>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</si>
  <si>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</si>
  <si>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</si>
  <si>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</si>
  <si>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</si>
  <si>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</si>
  <si>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</si>
  <si>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</si>
  <si>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</si>
  <si>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</si>
  <si>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</si>
  <si>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</si>
  <si>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</si>
  <si>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</si>
  <si>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</si>
  <si>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</si>
  <si>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</si>
  <si>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</si>
  <si>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</si>
  <si>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</si>
  <si>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</si>
  <si>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</si>
  <si>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</si>
  <si>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</si>
  <si>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</si>
  <si>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</si>
  <si>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</si>
  <si>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</si>
  <si>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</si>
  <si>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</si>
  <si>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</si>
  <si>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</si>
  <si>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</si>
  <si>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</si>
  <si>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</si>
  <si>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</si>
  <si>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</si>
  <si>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</si>
  <si>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</si>
  <si>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</si>
  <si>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</si>
  <si>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</si>
  <si>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</si>
  <si>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</si>
  <si>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</si>
  <si>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</si>
  <si>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</si>
  <si>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</si>
  <si>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</si>
  <si>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</si>
  <si>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</si>
  <si>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</si>
  <si>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</si>
  <si>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</si>
  <si>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</si>
  <si>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</si>
  <si>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</si>
  <si>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</si>
  <si>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</si>
  <si>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</si>
  <si>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</si>
  <si>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</si>
  <si>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</si>
  <si>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</si>
  <si>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</si>
  <si>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</si>
  <si>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</si>
  <si>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</si>
  <si>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</si>
  <si>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</si>
  <si>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</si>
  <si>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</si>
  <si>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</si>
  <si>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</si>
  <si>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</si>
  <si>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</si>
  <si>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</si>
  <si>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</si>
  <si>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</si>
  <si>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</si>
  <si>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</si>
  <si>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</si>
  <si>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</si>
  <si>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</si>
  <si>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</si>
  <si>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</si>
  <si>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</si>
  <si>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</si>
  <si>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</si>
  <si>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</si>
  <si>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</si>
  <si>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</si>
  <si>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</si>
  <si>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</si>
  <si>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</si>
  <si>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</si>
  <si>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</si>
  <si>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</si>
  <si>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</si>
  <si>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</si>
  <si>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</si>
  <si>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</si>
  <si>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</si>
  <si>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</si>
  <si>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</si>
  <si>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</si>
  <si>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</si>
  <si>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</si>
  <si>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</si>
  <si>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</si>
  <si>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</si>
  <si>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</si>
  <si>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</si>
  <si>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</si>
  <si>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</si>
  <si>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</si>
  <si>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</si>
  <si>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</si>
  <si>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</si>
  <si>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</si>
  <si>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</si>
  <si>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</si>
  <si>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</si>
  <si>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</si>
  <si>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</si>
  <si>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</si>
  <si>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</si>
  <si>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</si>
  <si>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</si>
  <si>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</si>
  <si>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</si>
  <si>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</si>
  <si>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</si>
  <si>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</si>
  <si>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</si>
  <si>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</si>
  <si>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</si>
  <si>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</si>
  <si>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</si>
  <si>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</si>
  <si>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</si>
  <si>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</si>
  <si>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</si>
  <si>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</si>
  <si>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</si>
  <si>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</si>
  <si>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</si>
  <si>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</si>
  <si>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</si>
  <si>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</si>
  <si>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</si>
  <si>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</si>
  <si>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</si>
  <si>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</si>
  <si>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</si>
  <si>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</si>
  <si>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</si>
  <si>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</si>
  <si>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</si>
  <si>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</si>
  <si>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</si>
  <si>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</si>
  <si>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</si>
  <si>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</si>
  <si>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</si>
  <si>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</si>
  <si>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</si>
  <si>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</si>
  <si>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</si>
  <si>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</si>
  <si>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</si>
  <si>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</si>
  <si>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</si>
  <si>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</si>
  <si>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</si>
  <si>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</si>
  <si>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</si>
  <si>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</si>
  <si>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</si>
  <si>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</si>
  <si>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</si>
  <si>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</si>
  <si>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</si>
  <si>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</si>
  <si>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</si>
  <si>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</si>
  <si>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</si>
  <si>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</si>
  <si>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</si>
  <si>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</si>
  <si>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</si>
  <si>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</si>
  <si>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</si>
  <si>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</si>
  <si>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</si>
  <si>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</si>
  <si>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</si>
  <si>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</si>
  <si>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</si>
  <si>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</si>
  <si>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</si>
  <si>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</si>
  <si>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</si>
  <si>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</si>
  <si>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</si>
  <si>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</si>
  <si>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</si>
  <si>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</si>
  <si>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</si>
  <si>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</si>
  <si>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</si>
  <si>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</si>
  <si>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</si>
  <si>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</si>
  <si>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</si>
  <si>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</si>
  <si>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</si>
  <si>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</si>
  <si>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</si>
  <si>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</si>
  <si>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</si>
  <si>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</si>
  <si>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</si>
  <si>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</si>
  <si>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</si>
  <si>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</si>
  <si>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</si>
  <si>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</si>
  <si>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</si>
  <si>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</si>
  <si>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</si>
  <si>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</si>
  <si>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</si>
  <si>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</si>
  <si>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</si>
  <si>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</si>
  <si>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</si>
  <si>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</si>
  <si>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</si>
  <si>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</si>
  <si>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</si>
  <si>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</si>
  <si>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</si>
  <si>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</si>
  <si>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</si>
  <si>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</si>
  <si>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</si>
  <si>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</si>
  <si>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</si>
  <si>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</si>
  <si>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</si>
  <si>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</si>
  <si>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</si>
  <si>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</si>
  <si>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</si>
  <si>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</si>
  <si>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</si>
  <si>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</si>
  <si>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</si>
  <si>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</si>
  <si>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</si>
  <si>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</si>
  <si>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</si>
  <si>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</si>
  <si>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</si>
  <si>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</si>
  <si>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</si>
  <si>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</si>
  <si>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</si>
  <si>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</si>
  <si>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</si>
  <si>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</si>
  <si>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</si>
  <si>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</si>
  <si>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</si>
  <si>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</si>
  <si>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</si>
  <si>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</si>
  <si>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</si>
  <si>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</si>
  <si>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</si>
  <si>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</si>
  <si>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</si>
  <si>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</si>
  <si>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</si>
  <si>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</si>
  <si>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</si>
  <si>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</si>
  <si>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</si>
  <si>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</si>
  <si>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</si>
  <si>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</si>
  <si>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</si>
  <si>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</si>
  <si>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</si>
  <si>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</si>
  <si>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</si>
  <si>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</si>
  <si>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</si>
  <si>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</si>
  <si>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</si>
  <si>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</si>
  <si>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</si>
  <si>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</si>
  <si>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</si>
  <si>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</si>
  <si>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</si>
  <si>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</si>
  <si>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</si>
  <si>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</si>
  <si>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</si>
  <si>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</si>
  <si>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</si>
  <si>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</si>
  <si>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</si>
  <si>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</si>
  <si>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</si>
  <si>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</si>
  <si>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</si>
  <si>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</si>
  <si>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</si>
  <si>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</si>
  <si>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</si>
  <si>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</si>
  <si>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</si>
  <si>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</si>
  <si>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</si>
  <si>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</si>
  <si>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</si>
  <si>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</si>
  <si>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</si>
  <si>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</si>
  <si>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</si>
  <si>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</si>
  <si>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</si>
  <si>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</si>
  <si>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</si>
  <si>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</si>
  <si>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</si>
  <si>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</si>
  <si>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</si>
  <si>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</si>
  <si>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</si>
  <si>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</si>
  <si>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</si>
  <si>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</si>
  <si>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</si>
  <si>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</si>
  <si>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</si>
  <si>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</si>
  <si>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</si>
  <si>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</si>
  <si>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</si>
  <si>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</si>
  <si>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</si>
  <si>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</si>
  <si>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</si>
  <si>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</si>
  <si>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</si>
  <si>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</si>
  <si>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</si>
  <si>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</si>
  <si>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</si>
  <si>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</si>
  <si>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</si>
  <si>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</si>
  <si>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</si>
  <si>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</si>
  <si>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</si>
  <si>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</si>
  <si>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</si>
  <si>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</si>
  <si>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</si>
  <si>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</si>
  <si>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</si>
  <si>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</si>
  <si>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</si>
  <si>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</si>
  <si>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</si>
  <si>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</si>
  <si>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</si>
  <si>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</si>
  <si>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</si>
  <si>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</si>
  <si>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</si>
  <si>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</si>
  <si>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</si>
  <si>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</si>
  <si>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</si>
  <si>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</si>
  <si>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</si>
  <si>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</si>
  <si>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</si>
  <si>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</si>
  <si>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</si>
  <si>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</si>
  <si>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</si>
  <si>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</si>
  <si>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</si>
  <si>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</si>
  <si>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</si>
  <si>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</si>
  <si>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</si>
  <si>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</si>
  <si>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</si>
  <si>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</si>
  <si>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</si>
  <si>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</si>
  <si>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</si>
  <si>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</si>
  <si>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</si>
  <si>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</si>
  <si>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</si>
  <si>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</si>
  <si>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</si>
  <si>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</si>
  <si>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</si>
  <si>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</si>
  <si>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</si>
  <si>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</si>
  <si>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</si>
  <si>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</si>
  <si>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</si>
  <si>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</si>
  <si>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</si>
  <si>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</si>
  <si>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</si>
  <si>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</si>
  <si>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</si>
  <si>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</si>
  <si>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</si>
  <si>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</si>
  <si>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</si>
  <si>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</si>
  <si>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</si>
  <si>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</si>
  <si>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</si>
  <si>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</si>
  <si>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</si>
  <si>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</si>
  <si>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</si>
  <si>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</si>
  <si>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</si>
  <si>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</si>
  <si>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</si>
  <si>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</si>
  <si>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</si>
  <si>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</si>
  <si>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</si>
  <si>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</si>
  <si>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</si>
  <si>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</si>
  <si>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</si>
  <si>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</si>
  <si>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</si>
  <si>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</si>
  <si>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</si>
  <si>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</si>
  <si>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</si>
  <si>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</si>
  <si>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</si>
  <si>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</si>
  <si>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</si>
  <si>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</si>
  <si>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</si>
  <si>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</si>
  <si>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</si>
  <si>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</si>
  <si>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</si>
  <si>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</si>
  <si>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</si>
  <si>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</si>
  <si>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</si>
  <si>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</si>
  <si>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</si>
  <si>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</si>
  <si>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</si>
  <si>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</si>
  <si>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</si>
  <si>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</si>
  <si>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</si>
  <si>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</si>
  <si>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</si>
  <si>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</si>
  <si>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</si>
  <si>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</si>
  <si>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</si>
  <si>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</si>
  <si>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</si>
  <si>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</si>
  <si>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</si>
  <si>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</si>
  <si>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</si>
  <si>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</si>
  <si>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</si>
  <si>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</si>
  <si>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</si>
  <si>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</si>
  <si>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</si>
  <si>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</si>
  <si>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</si>
  <si>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</si>
  <si>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</si>
  <si>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</si>
  <si>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</si>
  <si>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</si>
  <si>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</si>
  <si>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</si>
  <si>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</si>
  <si>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</si>
  <si>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</si>
  <si>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</si>
  <si>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</si>
  <si>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</si>
  <si>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</si>
  <si>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</si>
  <si>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</si>
  <si>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</si>
  <si>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</si>
  <si>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</si>
  <si>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</si>
  <si>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</si>
  <si>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</si>
  <si>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</si>
  <si>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</si>
  <si>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</si>
  <si>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</si>
  <si>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</si>
  <si>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</si>
  <si>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</si>
  <si>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</si>
  <si>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</si>
  <si>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</si>
  <si>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</si>
  <si>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</si>
  <si>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</si>
  <si>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</si>
  <si>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</si>
  <si>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</si>
  <si>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</si>
  <si>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</si>
  <si>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</si>
  <si>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</si>
  <si>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</si>
  <si>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</si>
  <si>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</si>
  <si>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</si>
  <si>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</si>
  <si>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</si>
  <si>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</si>
  <si>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</si>
  <si>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</si>
  <si>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</si>
  <si>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</si>
  <si>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</si>
  <si>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</si>
  <si>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</si>
  <si>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</si>
  <si>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</si>
  <si>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</si>
  <si>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</si>
  <si>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</si>
  <si>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</si>
  <si>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</si>
  <si>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</si>
  <si>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</si>
  <si>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</si>
  <si>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</si>
  <si>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</si>
  <si>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</si>
  <si>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</si>
  <si>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</si>
  <si>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</si>
  <si>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</si>
  <si>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</si>
  <si>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</si>
  <si>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</si>
  <si>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</si>
  <si>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</si>
  <si>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</si>
  <si>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</si>
  <si>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</si>
  <si>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</si>
  <si>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</si>
  <si>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</si>
  <si>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</si>
  <si>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</si>
  <si>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</si>
  <si>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</si>
  <si>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</si>
  <si>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</si>
  <si>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</si>
  <si>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</si>
  <si>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</si>
  <si>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</si>
  <si>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</si>
  <si>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</si>
  <si>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</si>
  <si>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</si>
  <si>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</si>
  <si>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</si>
  <si>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</si>
  <si>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</si>
  <si>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</si>
  <si>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</si>
  <si>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</si>
  <si>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</si>
  <si>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</si>
  <si>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</si>
  <si>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</si>
  <si>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</si>
  <si>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</si>
  <si>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</si>
  <si>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</si>
  <si>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</si>
  <si>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</si>
  <si>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</si>
  <si>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</si>
  <si>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</si>
  <si>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</si>
  <si>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</si>
  <si>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</si>
  <si>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</si>
  <si>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</si>
  <si>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</si>
  <si>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</si>
  <si>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</si>
  <si>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</si>
  <si>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</si>
  <si>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</si>
  <si>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</si>
  <si>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</si>
  <si>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</si>
  <si>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</si>
  <si>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</si>
  <si>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</si>
  <si>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</si>
  <si>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</si>
  <si>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</si>
  <si>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</si>
  <si>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</si>
  <si>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</si>
  <si>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</si>
  <si>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</si>
  <si>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</si>
  <si>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</si>
  <si>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</si>
  <si>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</si>
  <si>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</si>
  <si>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</si>
  <si>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</si>
  <si>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</si>
  <si>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</si>
  <si>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</si>
  <si>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</si>
  <si>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</si>
  <si>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</si>
  <si>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</si>
  <si>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</si>
  <si>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</si>
  <si>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</si>
  <si>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</si>
  <si>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</si>
  <si>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</si>
  <si>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</si>
  <si>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</si>
  <si>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</si>
  <si>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</si>
  <si>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</si>
  <si>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</si>
  <si>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</si>
  <si>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</si>
  <si>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</si>
  <si>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</si>
  <si>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</si>
  <si>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</si>
  <si>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</si>
  <si>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</si>
  <si>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</si>
  <si>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</si>
  <si>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</si>
  <si>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</si>
  <si>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</si>
  <si>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</si>
  <si>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</si>
  <si>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</si>
  <si>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</si>
  <si>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</si>
  <si>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</si>
  <si>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</si>
  <si>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</si>
  <si>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</si>
  <si>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</si>
  <si>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</si>
  <si>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</si>
  <si>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</si>
  <si>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</si>
  <si>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</si>
  <si>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</si>
  <si>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</si>
  <si>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</si>
  <si>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</si>
  <si>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</si>
  <si>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</si>
  <si>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</si>
  <si>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</si>
  <si>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</si>
  <si>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</si>
  <si>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</si>
  <si>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</si>
  <si>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</si>
  <si>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</si>
  <si>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</si>
  <si>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</si>
  <si>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</si>
  <si>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</si>
  <si>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</si>
  <si>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</si>
  <si>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</si>
  <si>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</si>
  <si>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</si>
  <si>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</si>
  <si>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</si>
  <si>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</si>
  <si>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</si>
  <si>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</si>
  <si>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</si>
  <si>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</si>
  <si>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</si>
  <si>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</si>
  <si>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</si>
  <si>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</si>
  <si>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</si>
  <si>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</si>
  <si>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</si>
  <si>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</si>
  <si>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</si>
  <si>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</si>
  <si>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</si>
  <si>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</si>
  <si>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</si>
  <si>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</si>
  <si>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</si>
  <si>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</si>
  <si>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</si>
  <si>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</si>
  <si>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</si>
  <si>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</si>
  <si>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</si>
  <si>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</si>
  <si>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</si>
  <si>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</si>
  <si>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</si>
  <si>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</si>
  <si>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</si>
  <si>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</si>
  <si>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</si>
  <si>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</si>
  <si>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</si>
  <si>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</si>
  <si>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</si>
  <si>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</si>
  <si>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</si>
  <si>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</si>
  <si>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</si>
  <si>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</si>
  <si>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</si>
  <si>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</si>
  <si>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</si>
  <si>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</si>
  <si>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</si>
  <si>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</si>
  <si>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</si>
  <si>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</si>
  <si>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</si>
  <si>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</si>
  <si>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</si>
  <si>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</si>
  <si>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</si>
  <si>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</si>
  <si>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</si>
  <si>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</si>
  <si>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</si>
  <si>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</si>
  <si>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</si>
  <si>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</si>
  <si>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</si>
  <si>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</si>
  <si>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</si>
  <si>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</si>
  <si>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</si>
  <si>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</si>
  <si>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</si>
  <si>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</si>
  <si>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</si>
  <si>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</si>
  <si>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</si>
  <si>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</si>
  <si>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</si>
  <si>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</si>
  <si>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</si>
  <si>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</si>
  <si>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</si>
  <si>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</si>
  <si>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</si>
  <si>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</si>
  <si>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</si>
  <si>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</si>
  <si>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</si>
  <si>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</si>
  <si>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</si>
  <si>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</si>
  <si>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</si>
  <si>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</si>
  <si>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</si>
  <si>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</si>
  <si>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</si>
  <si>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</si>
  <si>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</si>
  <si>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</si>
  <si>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</si>
  <si>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</si>
  <si>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</si>
  <si>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</si>
  <si>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</si>
  <si>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</si>
  <si>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</si>
  <si>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</si>
  <si>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</si>
  <si>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</si>
  <si>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</si>
  <si>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</si>
  <si>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</si>
  <si>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</si>
  <si>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</si>
  <si>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</si>
  <si>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</si>
  <si>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</si>
  <si>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</si>
  <si>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</si>
  <si>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</si>
  <si>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</si>
  <si>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</si>
  <si>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</si>
  <si>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</si>
  <si>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</si>
  <si>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</si>
  <si>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</si>
  <si>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</si>
  <si>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</si>
  <si>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</si>
  <si>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</si>
  <si>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</si>
  <si>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</si>
  <si>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</si>
  <si>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</si>
  <si>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</si>
  <si>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</si>
  <si>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</si>
  <si>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</si>
  <si>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</si>
  <si>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</si>
  <si>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</si>
  <si>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</si>
  <si>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</si>
  <si>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</si>
  <si>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</si>
  <si>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</si>
  <si>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</si>
  <si>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</si>
  <si>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</si>
  <si>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</si>
  <si>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</si>
  <si>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</si>
  <si>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</si>
  <si>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</si>
  <si>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</si>
  <si>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</si>
  <si>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</si>
  <si>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</si>
  <si>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</si>
  <si>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</si>
  <si>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</si>
  <si>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</si>
  <si>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</si>
  <si>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</si>
  <si>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</si>
  <si>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</si>
  <si>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</si>
  <si>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</si>
  <si>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</si>
  <si>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</si>
  <si>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</si>
  <si>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</si>
  <si>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</si>
  <si>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</si>
  <si>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</si>
  <si>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</si>
  <si>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</si>
  <si>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</si>
  <si>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</si>
  <si>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</si>
  <si>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</si>
  <si>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</si>
  <si>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</si>
  <si>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</si>
  <si>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</si>
  <si>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</si>
  <si>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</si>
  <si>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</si>
  <si>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</si>
  <si>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</si>
  <si>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</si>
  <si>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</si>
  <si>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</si>
  <si>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</si>
  <si>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</si>
  <si>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</si>
  <si>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</si>
  <si>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</si>
  <si>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</si>
  <si>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</si>
  <si>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</si>
  <si>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</si>
  <si>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</si>
  <si>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</si>
  <si>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</si>
  <si>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</si>
  <si>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</si>
  <si>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</si>
  <si>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</si>
  <si>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</si>
  <si>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</si>
  <si>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</si>
  <si>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</si>
  <si>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</si>
  <si>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</si>
  <si>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</si>
  <si>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</si>
  <si>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</si>
  <si>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</si>
  <si>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</si>
  <si>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</si>
  <si>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</si>
  <si>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</si>
  <si>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</si>
  <si>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</si>
  <si>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</si>
  <si>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</si>
  <si>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</si>
  <si>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</si>
  <si>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</si>
  <si>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</si>
  <si>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</si>
  <si>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</si>
  <si>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</si>
  <si>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</si>
  <si>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</si>
  <si>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</si>
  <si>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</si>
  <si>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</si>
  <si>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</si>
  <si>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</si>
  <si>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</si>
  <si>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</si>
  <si>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</si>
  <si>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</si>
  <si>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</si>
  <si>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</si>
  <si>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</si>
  <si>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</si>
  <si>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</si>
  <si>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</si>
  <si>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</si>
  <si>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</si>
  <si>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</si>
  <si>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</si>
  <si>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</si>
  <si>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</si>
  <si>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</si>
  <si>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</si>
  <si>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</si>
  <si>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</si>
  <si>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</si>
  <si>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</si>
  <si>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</si>
  <si>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</si>
  <si>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</si>
  <si>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</si>
  <si>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</si>
  <si>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</si>
  <si>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</si>
  <si>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</si>
  <si>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</si>
  <si>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</si>
  <si>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</si>
  <si>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</si>
  <si>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</si>
  <si>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</si>
  <si>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</si>
  <si>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</si>
  <si>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</si>
  <si>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</si>
  <si>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</si>
  <si>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</si>
  <si>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</si>
  <si>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</si>
  <si>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</si>
  <si>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</si>
  <si>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</si>
  <si>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</si>
  <si>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</si>
  <si>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</si>
  <si>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</si>
  <si>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</si>
  <si>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</si>
  <si>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</si>
  <si>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</si>
  <si>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</si>
  <si>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</si>
  <si>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</si>
  <si>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</si>
  <si>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</si>
  <si>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</si>
  <si>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</si>
  <si>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</si>
  <si>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</si>
  <si>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</si>
  <si>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</si>
  <si>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</si>
  <si>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</si>
  <si>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</si>
  <si>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</si>
  <si>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</si>
  <si>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</si>
  <si>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</si>
  <si>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</si>
  <si>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</si>
  <si>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</si>
  <si>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</si>
  <si>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</si>
  <si>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</si>
  <si>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</si>
  <si>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</si>
  <si>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</si>
  <si>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</si>
  <si>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</si>
  <si>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</si>
  <si>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</si>
  <si>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</si>
  <si>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</si>
  <si>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</si>
  <si>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</si>
  <si>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</si>
  <si>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</si>
  <si>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</si>
  <si>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</si>
  <si>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</si>
  <si>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</si>
  <si>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</si>
  <si>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</si>
  <si>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</si>
  <si>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</si>
  <si>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</si>
  <si>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</si>
  <si>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</si>
  <si>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</si>
  <si>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</si>
  <si>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</si>
  <si>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</si>
  <si>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</si>
  <si>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</si>
  <si>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</si>
  <si>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</si>
  <si>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</si>
  <si>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</si>
  <si>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</si>
  <si>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</si>
  <si>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</si>
  <si>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</si>
  <si>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</si>
  <si>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</si>
  <si>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</si>
  <si>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</si>
  <si>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</si>
  <si>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</si>
  <si>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</si>
  <si>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</si>
  <si>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</si>
  <si>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</si>
  <si>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</si>
  <si>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</si>
  <si>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</si>
  <si>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</si>
  <si>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</si>
  <si>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</si>
  <si>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</si>
  <si>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</si>
  <si>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</si>
  <si>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</si>
  <si>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</si>
  <si>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</si>
  <si>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</si>
  <si>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</si>
  <si>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</si>
  <si>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</si>
  <si>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</si>
  <si>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</si>
  <si>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</si>
  <si>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</si>
  <si>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</si>
  <si>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</si>
  <si>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</si>
  <si>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</si>
  <si>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</si>
  <si>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</si>
  <si>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</si>
  <si>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</si>
  <si>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</si>
  <si>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</si>
  <si>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</si>
  <si>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</si>
  <si>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</si>
  <si>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</si>
  <si>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</si>
  <si>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</si>
  <si>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</si>
  <si>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</si>
  <si>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</si>
  <si>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</si>
  <si>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</si>
  <si>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</si>
  <si>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</si>
  <si>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</si>
  <si>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</si>
  <si>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</si>
  <si>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</si>
  <si>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</si>
  <si>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</si>
  <si>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</si>
  <si>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</si>
  <si>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</si>
  <si>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</si>
  <si>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</si>
  <si>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</si>
  <si>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</si>
  <si>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</si>
  <si>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</si>
  <si>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</si>
  <si>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</si>
  <si>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</si>
  <si>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</si>
  <si>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</si>
  <si>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</si>
  <si>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</si>
  <si>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</si>
  <si>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</si>
  <si>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</si>
  <si>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</si>
  <si>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</si>
  <si>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</si>
  <si>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</si>
  <si>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</si>
  <si>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</si>
  <si>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</si>
  <si>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</si>
  <si>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</si>
  <si>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</si>
  <si>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</si>
  <si>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</si>
  <si>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</si>
  <si>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</si>
  <si>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</si>
  <si>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</si>
  <si>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</si>
  <si>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</si>
  <si>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</si>
  <si>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</si>
  <si>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</si>
  <si>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</si>
  <si>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</si>
  <si>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</si>
  <si>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</si>
  <si>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</si>
  <si>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</si>
  <si>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</si>
  <si>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</si>
  <si>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</si>
  <si>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</si>
  <si>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</si>
  <si>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</si>
  <si>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</si>
  <si>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</si>
  <si>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</si>
  <si>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</si>
  <si>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</si>
  <si>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</si>
  <si>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</si>
  <si>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</si>
  <si>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</si>
  <si>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</si>
  <si>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</si>
  <si>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</si>
  <si>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</si>
  <si>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</si>
  <si>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</si>
  <si>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</si>
  <si>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</si>
  <si>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</si>
  <si>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</si>
  <si>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</si>
  <si>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</si>
  <si>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</si>
  <si>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</si>
  <si>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</si>
  <si>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</si>
  <si>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</si>
  <si>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</si>
  <si>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</si>
  <si>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</si>
  <si>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</si>
  <si>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</si>
  <si>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</si>
  <si>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</si>
  <si>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</si>
  <si>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</si>
  <si>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</si>
  <si>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</si>
  <si>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</si>
  <si>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</si>
  <si>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</si>
  <si>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</si>
  <si>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</si>
  <si>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</si>
  <si>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</si>
  <si>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</si>
  <si>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</si>
  <si>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</si>
  <si>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</si>
  <si>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</si>
  <si>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</si>
  <si>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</si>
  <si>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</si>
  <si>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</si>
  <si>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</si>
  <si>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</si>
  <si>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</si>
  <si>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</si>
  <si>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</si>
  <si>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</si>
  <si>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</si>
  <si>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</si>
  <si>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</si>
  <si>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</si>
  <si>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</si>
  <si>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</si>
  <si>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</si>
  <si>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</si>
  <si>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</si>
  <si>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</si>
  <si>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</si>
  <si>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</si>
  <si>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</si>
  <si>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</si>
  <si>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</si>
  <si>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</si>
  <si>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</si>
  <si>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</si>
  <si>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</si>
  <si>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</si>
  <si>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</si>
  <si>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</si>
  <si>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</si>
  <si>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</si>
  <si>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</si>
  <si>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</si>
  <si>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</si>
  <si>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</si>
  <si>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</si>
  <si>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</si>
  <si>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</si>
  <si>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</si>
  <si>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</si>
  <si>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</si>
  <si>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</si>
  <si>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</si>
  <si>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</si>
  <si>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</si>
  <si>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</si>
  <si>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</si>
  <si>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</si>
  <si>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</si>
  <si>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</si>
  <si>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</si>
  <si>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</si>
  <si>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</si>
  <si>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</si>
  <si>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</si>
  <si>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</si>
  <si>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</si>
  <si>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</si>
  <si>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</si>
  <si>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</si>
  <si>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</si>
  <si>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</si>
  <si>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</si>
  <si>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</si>
  <si>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</si>
  <si>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</si>
  <si>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</si>
  <si>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</si>
  <si>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</si>
  <si>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</si>
  <si>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</si>
  <si>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</si>
  <si>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</si>
  <si>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</si>
  <si>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</si>
  <si>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</si>
  <si>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</si>
  <si>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</si>
  <si>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</si>
  <si>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</si>
  <si>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</si>
  <si>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</si>
  <si>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</si>
  <si>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</si>
  <si>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</si>
  <si>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</si>
  <si>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</si>
  <si>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</si>
  <si>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</si>
  <si>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</si>
  <si>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</si>
  <si>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</si>
  <si>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</si>
  <si>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</si>
  <si>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</si>
  <si>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</si>
  <si>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</si>
  <si>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</si>
  <si>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</si>
  <si>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</si>
  <si>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</si>
  <si>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</si>
  <si>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</si>
  <si>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</si>
  <si>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</si>
  <si>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</si>
  <si>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</si>
  <si>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</si>
  <si>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</si>
  <si>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</si>
  <si>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</si>
  <si>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</si>
  <si>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</si>
  <si>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</si>
  <si>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</si>
  <si>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</si>
  <si>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</si>
  <si>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</si>
  <si>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</si>
  <si>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</si>
  <si>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</si>
  <si>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</si>
  <si>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</si>
  <si>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</si>
  <si>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</si>
  <si>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</si>
  <si>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</si>
  <si>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</si>
  <si>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</si>
  <si>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</si>
  <si>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</si>
  <si>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</si>
  <si>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</si>
  <si>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</si>
  <si>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</si>
  <si>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</si>
  <si>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</si>
  <si>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</si>
  <si>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</si>
  <si>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</si>
  <si>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</si>
  <si>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</si>
  <si>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</si>
  <si>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</si>
  <si>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</si>
  <si>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</si>
  <si>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</si>
  <si>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</si>
  <si>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</si>
  <si>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</si>
  <si>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</si>
  <si>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</si>
  <si>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</si>
  <si>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</si>
  <si>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</si>
  <si>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</si>
  <si>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</si>
  <si>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</si>
  <si>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</si>
  <si>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</si>
  <si>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</si>
  <si>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</si>
  <si>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</si>
  <si>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</si>
  <si>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</si>
  <si>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</si>
  <si>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</si>
  <si>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</si>
  <si>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</si>
  <si>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</si>
  <si>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</si>
  <si>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</si>
  <si>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</si>
  <si>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</si>
  <si>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</si>
  <si>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</si>
  <si>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</si>
  <si>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</si>
  <si>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</si>
  <si>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</si>
  <si>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</si>
  <si>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</si>
  <si>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</si>
  <si>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</si>
  <si>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</si>
  <si>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</si>
  <si>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</si>
  <si>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</si>
  <si>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</si>
  <si>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</si>
  <si>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</si>
  <si>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</si>
  <si>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</si>
  <si>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</si>
  <si>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</si>
  <si>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</si>
  <si>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</si>
  <si>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</si>
  <si>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</si>
  <si>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</si>
  <si>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</si>
  <si>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</si>
  <si>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</si>
  <si>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</si>
  <si>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</si>
  <si>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</si>
  <si>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</si>
  <si>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</si>
  <si>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</si>
  <si>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</si>
  <si>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</si>
  <si>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</si>
  <si>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</si>
  <si>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</si>
  <si>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</si>
  <si>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</si>
  <si>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</si>
  <si>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</si>
  <si>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</si>
  <si>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</si>
  <si>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</si>
  <si>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</si>
  <si>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</si>
  <si>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</si>
  <si>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</si>
  <si>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</si>
  <si>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</si>
  <si>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</si>
  <si>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</si>
  <si>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</si>
  <si>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</si>
  <si>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</si>
  <si>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</si>
  <si>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</si>
  <si>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</si>
  <si>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</si>
  <si>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</si>
  <si>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</si>
  <si>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</si>
  <si>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</si>
  <si>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</si>
  <si>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</si>
  <si>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</si>
  <si>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</si>
  <si>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</si>
  <si>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</si>
  <si>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</si>
  <si>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</si>
  <si>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</si>
  <si>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</si>
  <si>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</si>
  <si>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</si>
  <si>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</si>
  <si>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</si>
  <si>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</si>
  <si>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</si>
  <si>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</si>
  <si>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</si>
  <si>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</si>
  <si>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</si>
  <si>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</si>
  <si>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</si>
  <si>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</si>
  <si>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</si>
  <si>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</si>
  <si>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</si>
  <si>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</si>
  <si>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</si>
  <si>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</si>
  <si>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</si>
  <si>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</si>
  <si>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</si>
  <si>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</si>
  <si>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</si>
  <si>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</si>
  <si>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</si>
  <si>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</si>
  <si>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</si>
  <si>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</si>
  <si>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</si>
  <si>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</si>
  <si>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</si>
  <si>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</si>
  <si>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</si>
  <si>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</si>
  <si>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</si>
  <si>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</si>
  <si>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</si>
  <si>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</si>
  <si>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</si>
  <si>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</si>
  <si>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</si>
  <si>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</si>
  <si>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</si>
  <si>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</si>
  <si>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</si>
  <si>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</si>
  <si>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</si>
  <si>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</si>
  <si>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</si>
  <si>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</si>
  <si>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</si>
  <si>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</si>
  <si>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</si>
  <si>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</si>
  <si>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</si>
  <si>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</si>
  <si>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</si>
  <si>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</si>
  <si>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</si>
  <si>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</si>
  <si>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</si>
  <si>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</si>
  <si>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</si>
  <si>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</si>
  <si>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</si>
  <si>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</si>
  <si>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</si>
  <si>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</si>
  <si>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</si>
  <si>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</si>
  <si>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</si>
  <si>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</si>
  <si>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</si>
  <si>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</si>
  <si>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</si>
  <si>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</si>
  <si>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</si>
  <si>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</si>
  <si>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</si>
  <si>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</si>
  <si>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</si>
  <si>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</si>
  <si>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</si>
  <si>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</si>
  <si>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</si>
  <si>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</si>
  <si>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</si>
  <si>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</si>
  <si>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</si>
  <si>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</si>
  <si>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</si>
  <si>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</si>
  <si>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</si>
  <si>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</si>
  <si>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</si>
  <si>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</si>
  <si>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</si>
  <si>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</si>
  <si>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</si>
  <si>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</si>
  <si>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</si>
  <si>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</si>
  <si>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</si>
  <si>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</si>
  <si>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</si>
  <si>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</si>
  <si>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</si>
  <si>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</si>
  <si>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</si>
  <si>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</si>
  <si>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</si>
  <si>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</si>
  <si>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</si>
  <si>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</si>
  <si>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</si>
  <si>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</si>
  <si>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</si>
  <si>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</si>
  <si>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</si>
  <si>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</si>
  <si>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</si>
  <si>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</si>
  <si>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</si>
  <si>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</si>
  <si>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</si>
  <si>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</si>
  <si>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</si>
  <si>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</si>
  <si>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</si>
  <si>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</si>
  <si>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</si>
  <si>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</si>
  <si>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</si>
  <si>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</si>
  <si>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</si>
  <si>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</si>
  <si>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</si>
  <si>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</si>
  <si>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</si>
  <si>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</si>
  <si>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</si>
  <si>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</si>
  <si>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</si>
  <si>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</si>
  <si>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</si>
  <si>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</si>
  <si>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</si>
  <si>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</si>
  <si>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</si>
  <si>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</si>
  <si>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</si>
  <si>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</si>
  <si>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</si>
  <si>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</si>
  <si>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</si>
  <si>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</si>
  <si>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</si>
  <si>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</si>
  <si>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</si>
  <si>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</si>
  <si>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</si>
  <si>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</si>
  <si>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</si>
  <si>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</si>
  <si>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</si>
  <si>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</si>
  <si>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</si>
  <si>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</si>
  <si>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</si>
  <si>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</si>
  <si>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</si>
  <si>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</si>
  <si>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</si>
  <si>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</si>
  <si>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</si>
  <si>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</si>
  <si>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</si>
  <si>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</si>
  <si>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</si>
  <si>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</si>
  <si>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</si>
  <si>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</si>
  <si>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</si>
  <si>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</si>
  <si>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</si>
  <si>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</si>
  <si>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</si>
  <si>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</si>
  <si>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</si>
  <si>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</si>
  <si>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</si>
  <si>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</si>
  <si>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</si>
  <si>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</si>
  <si>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</si>
  <si>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</si>
  <si>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</si>
  <si>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</si>
  <si>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</si>
  <si>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</si>
  <si>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</si>
  <si>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</si>
  <si>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</si>
  <si>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</si>
  <si>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</si>
  <si>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</si>
  <si>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</si>
  <si>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</si>
  <si>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</si>
  <si>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</si>
  <si>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</si>
  <si>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</si>
  <si>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</si>
  <si>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</si>
  <si>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</si>
  <si>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</si>
  <si>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</si>
  <si>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</si>
  <si>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</si>
  <si>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</si>
  <si>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</si>
  <si>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</si>
  <si>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</si>
  <si>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</si>
  <si>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</si>
  <si>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</si>
  <si>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</si>
  <si>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</si>
  <si>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</si>
  <si>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</si>
  <si>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</si>
  <si>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</si>
  <si>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</si>
  <si>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</si>
  <si>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</si>
  <si>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</si>
  <si>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</si>
  <si>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</si>
  <si>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</si>
  <si>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</si>
  <si>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</si>
  <si>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</si>
  <si>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</si>
  <si>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</si>
  <si>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</si>
  <si>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</si>
  <si>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</si>
  <si>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</si>
  <si>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</si>
  <si>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</si>
  <si>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</si>
  <si>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</si>
  <si>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</si>
  <si>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</si>
  <si>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</si>
  <si>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</si>
  <si>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</si>
  <si>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</si>
  <si>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</si>
  <si>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</si>
  <si>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</si>
  <si>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</si>
  <si>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</si>
  <si>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</si>
  <si>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</si>
  <si>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</si>
  <si>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</si>
  <si>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</si>
  <si>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</si>
  <si>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</si>
  <si>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</si>
  <si>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</si>
  <si>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</si>
  <si>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</si>
  <si>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</si>
  <si>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</si>
  <si>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</si>
  <si>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</si>
  <si>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</si>
  <si>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</si>
  <si>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</si>
  <si>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</si>
  <si>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</si>
  <si>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</si>
  <si>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</si>
  <si>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</si>
  <si>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</si>
  <si>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</si>
  <si>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</si>
  <si>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</si>
  <si>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</si>
  <si>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</si>
  <si>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</si>
  <si>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</si>
  <si>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</si>
  <si>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</si>
  <si>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</si>
  <si>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</si>
  <si>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</si>
  <si>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</si>
  <si>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</si>
  <si>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</si>
  <si>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</si>
  <si>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</si>
  <si>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</si>
  <si>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</si>
  <si>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</si>
  <si>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</si>
  <si>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</si>
  <si>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</si>
  <si>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</si>
  <si>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</si>
  <si>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</si>
  <si>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</si>
  <si>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</si>
  <si>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</si>
  <si>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</si>
  <si>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</si>
  <si>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</si>
  <si>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</si>
  <si>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</si>
  <si>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</si>
  <si>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</si>
  <si>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</si>
  <si>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</si>
  <si>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</si>
  <si>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</si>
  <si>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</si>
  <si>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</si>
  <si>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</si>
  <si>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</si>
  <si>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</si>
  <si>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</si>
  <si>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</si>
  <si>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</si>
  <si>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</si>
  <si>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</si>
  <si>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</si>
  <si>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</si>
  <si>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</si>
  <si>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</si>
  <si>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</si>
  <si>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</si>
  <si>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</si>
  <si>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</si>
  <si>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</si>
  <si>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</si>
  <si>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</si>
  <si>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</si>
  <si>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</si>
  <si>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</si>
  <si>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</si>
  <si>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</si>
  <si>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</si>
  <si>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</si>
  <si>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</si>
  <si>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</si>
  <si>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</si>
  <si>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</si>
  <si>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</si>
  <si>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</si>
  <si>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</si>
  <si>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</si>
  <si>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</si>
  <si>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</si>
  <si>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</si>
  <si>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</si>
  <si>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</si>
  <si>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</si>
  <si>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</si>
  <si>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</si>
  <si>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</si>
  <si>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</si>
  <si>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</si>
  <si>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</si>
  <si>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</si>
  <si>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</si>
  <si>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</si>
  <si>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</si>
  <si>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</si>
  <si>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</si>
  <si>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</si>
  <si>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</si>
  <si>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</si>
  <si>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</si>
  <si>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</si>
  <si>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</si>
  <si>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</si>
  <si>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</si>
  <si>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</si>
  <si>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</si>
  <si>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</si>
  <si>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</si>
  <si>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</si>
  <si>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</si>
  <si>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</si>
  <si>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</si>
  <si>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</si>
  <si>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</si>
  <si>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</si>
  <si>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</si>
  <si>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</si>
  <si>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</si>
  <si>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</si>
  <si>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</si>
  <si>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</si>
  <si>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</si>
  <si>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</si>
  <si>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</si>
  <si>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</si>
  <si>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</si>
  <si>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</si>
  <si>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</si>
  <si>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</si>
  <si>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</si>
  <si>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</si>
  <si>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</si>
  <si>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</si>
  <si>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</si>
  <si>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</si>
  <si>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</si>
  <si>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</si>
  <si>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</si>
  <si>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</si>
  <si>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</si>
  <si>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</si>
  <si>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</si>
  <si>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</si>
  <si>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</si>
  <si>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</si>
  <si>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</si>
  <si>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</si>
  <si>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</si>
  <si>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</si>
  <si>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</si>
  <si>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</si>
  <si>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</si>
  <si>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</si>
  <si>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</si>
  <si>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</si>
  <si>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</si>
  <si>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</si>
  <si>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</si>
  <si>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</si>
  <si>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</si>
  <si>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</si>
  <si>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</si>
  <si>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</si>
  <si>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</si>
  <si>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</si>
  <si>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</si>
  <si>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</si>
  <si>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</si>
  <si>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</si>
  <si>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</si>
  <si>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</si>
  <si>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</si>
  <si>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</si>
  <si>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</si>
  <si>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</si>
  <si>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</si>
  <si>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</si>
  <si>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</si>
  <si>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</si>
  <si>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</si>
  <si>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</si>
  <si>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</si>
  <si>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</si>
  <si>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</si>
  <si>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</si>
  <si>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</si>
  <si>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</si>
  <si>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</si>
  <si>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</si>
  <si>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</si>
  <si>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</si>
  <si>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</si>
  <si>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</si>
  <si>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</si>
  <si>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</si>
  <si>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</si>
  <si>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</si>
  <si>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</si>
  <si>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</si>
  <si>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</si>
  <si>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</si>
  <si>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</si>
  <si>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</si>
  <si>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</si>
  <si>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</si>
  <si>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</si>
  <si>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</si>
  <si>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</si>
  <si>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</si>
  <si>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</si>
  <si>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</si>
  <si>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</si>
  <si>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</si>
  <si>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</si>
  <si>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</si>
  <si>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</si>
  <si>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</si>
  <si>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</si>
  <si>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</si>
  <si>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</si>
  <si>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</si>
  <si>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</si>
  <si>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</si>
  <si>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</si>
  <si>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</si>
  <si>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</si>
  <si>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</si>
  <si>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</si>
  <si>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</si>
  <si>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</si>
  <si>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</si>
  <si>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</si>
  <si>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</si>
  <si>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</si>
  <si>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</si>
  <si>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</si>
  <si>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</si>
  <si>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</si>
  <si>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</si>
  <si>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</si>
  <si>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</si>
  <si>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</si>
  <si>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</si>
  <si>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</si>
  <si>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</si>
  <si>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</si>
  <si>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</si>
  <si>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</si>
  <si>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</si>
  <si>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</si>
  <si>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</si>
  <si>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</si>
  <si>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</si>
  <si>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</si>
  <si>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</si>
  <si>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</si>
  <si>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</si>
  <si>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</si>
  <si>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</si>
  <si>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</si>
  <si>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</si>
  <si>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</si>
  <si>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</si>
  <si>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</si>
  <si>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</si>
  <si>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</si>
  <si>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</si>
  <si>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</si>
  <si>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</si>
  <si>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</si>
  <si>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</si>
  <si>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</si>
  <si>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</si>
  <si>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</si>
  <si>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</si>
  <si>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</si>
  <si>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</si>
  <si>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</si>
  <si>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</si>
  <si>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</si>
  <si>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</si>
  <si>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</si>
  <si>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</si>
  <si>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</si>
  <si>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</si>
  <si>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</si>
  <si>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</si>
  <si>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</si>
  <si>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</si>
  <si>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</si>
  <si>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</si>
  <si>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</si>
  <si>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</si>
  <si>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</si>
  <si>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</si>
  <si>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</si>
  <si>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</si>
  <si>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</si>
  <si>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</si>
  <si>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</si>
  <si>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</si>
  <si>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</si>
  <si>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</si>
  <si>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</si>
  <si>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</si>
  <si>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</si>
  <si>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</si>
  <si>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</si>
  <si>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</si>
  <si>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</si>
  <si>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</si>
  <si>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</si>
  <si>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</si>
  <si>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</si>
  <si>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</si>
  <si>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</si>
  <si>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</si>
  <si>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</si>
  <si>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</si>
  <si>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</si>
  <si>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</si>
  <si>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</si>
  <si>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</si>
  <si>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</si>
  <si>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</si>
  <si>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</si>
  <si>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</si>
  <si>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</si>
  <si>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</si>
  <si>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</si>
  <si>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</si>
  <si>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</si>
  <si>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</si>
  <si>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</si>
  <si>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</si>
  <si>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</si>
  <si>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</si>
  <si>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</si>
  <si>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</si>
  <si>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</si>
  <si>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</si>
  <si>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</si>
  <si>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</si>
  <si>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</si>
  <si>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</si>
  <si>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</si>
  <si>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</si>
  <si>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</si>
  <si>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</si>
  <si>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</si>
  <si>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</si>
  <si>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</si>
  <si>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</si>
  <si>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</si>
  <si>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</si>
  <si>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</si>
  <si>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</si>
  <si>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</si>
  <si>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</si>
  <si>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</si>
  <si>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</si>
  <si>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</si>
  <si>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</si>
  <si>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</si>
  <si>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</si>
  <si>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</si>
  <si>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</si>
  <si>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</si>
  <si>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</si>
  <si>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</si>
  <si>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</si>
  <si>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</si>
  <si>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</si>
  <si>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</si>
  <si>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</si>
  <si>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</si>
  <si>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</si>
  <si>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</si>
  <si>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</si>
  <si>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</si>
  <si>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</si>
  <si>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</si>
  <si>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</si>
  <si>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</si>
  <si>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</si>
  <si>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</si>
  <si>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</si>
  <si>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</si>
  <si>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</si>
  <si>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</si>
  <si>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</si>
  <si>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</si>
  <si>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</si>
  <si>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</si>
  <si>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</si>
  <si>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</si>
  <si>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</si>
  <si>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</si>
  <si>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</si>
  <si>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</si>
  <si>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</si>
  <si>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</si>
  <si>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</si>
  <si>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</si>
  <si>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</si>
  <si>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</si>
  <si>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</si>
  <si>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</si>
  <si>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</si>
  <si>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</si>
  <si>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</si>
  <si>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</si>
  <si>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</si>
  <si>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</si>
  <si>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</si>
  <si>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</si>
  <si>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</si>
  <si>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</si>
  <si>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</si>
  <si>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</si>
  <si>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</si>
  <si>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</si>
  <si>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</si>
  <si>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</si>
  <si>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</si>
  <si>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</si>
  <si>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</si>
  <si>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</si>
  <si>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</si>
  <si>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</si>
  <si>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</si>
  <si>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</si>
  <si>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</si>
  <si>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</si>
  <si>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</si>
  <si>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</si>
  <si>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</si>
  <si>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</si>
  <si>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</si>
  <si>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</si>
  <si>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</si>
  <si>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</si>
  <si>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</si>
  <si>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</si>
  <si>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</si>
  <si>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</si>
  <si>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</si>
  <si>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</si>
  <si>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</si>
  <si>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</si>
  <si>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</si>
  <si>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</si>
  <si>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</si>
  <si>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</si>
  <si>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</si>
  <si>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</si>
  <si>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</si>
  <si>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</si>
  <si>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</si>
  <si>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</si>
  <si>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</si>
  <si>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</si>
  <si>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</si>
  <si>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</si>
  <si>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</si>
  <si>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</si>
  <si>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</si>
  <si>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</si>
  <si>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</si>
  <si>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</si>
  <si>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</si>
  <si>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</si>
  <si>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</si>
  <si>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</si>
  <si>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</si>
  <si>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</si>
  <si>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</si>
  <si>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</si>
  <si>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</si>
  <si>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</si>
  <si>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</si>
  <si>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</si>
  <si>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</si>
  <si>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</si>
  <si>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</si>
  <si>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</si>
  <si>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</si>
  <si>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</si>
  <si>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</si>
  <si>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</si>
  <si>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</si>
  <si>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</si>
  <si>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</si>
  <si>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</si>
  <si>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</si>
  <si>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</si>
  <si>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</si>
  <si>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</si>
  <si>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</si>
  <si>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</si>
  <si>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</si>
  <si>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</si>
  <si>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</si>
  <si>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</si>
  <si>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</si>
  <si>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</si>
  <si>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</si>
  <si>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</si>
  <si>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</si>
  <si>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</si>
  <si>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</si>
  <si>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</si>
  <si>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</si>
  <si>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</si>
  <si>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</si>
  <si>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</si>
  <si>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</si>
  <si>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</si>
  <si>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</si>
  <si>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</si>
  <si>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</si>
  <si>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</si>
  <si>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</si>
  <si>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</si>
  <si>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</si>
  <si>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</si>
  <si>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</si>
  <si>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</si>
  <si>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</si>
  <si>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</si>
  <si>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</si>
  <si>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</si>
  <si>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</si>
  <si>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</si>
  <si>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</si>
  <si>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</si>
  <si>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</si>
  <si>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</si>
  <si>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</si>
  <si>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</si>
  <si>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</si>
  <si>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</si>
  <si>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</si>
  <si>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</si>
  <si>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</si>
  <si>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</si>
  <si>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</si>
  <si>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</si>
  <si>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</si>
  <si>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</si>
  <si>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</si>
  <si>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</si>
  <si>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</si>
  <si>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</si>
  <si>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</si>
  <si>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</si>
  <si>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</si>
  <si>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</si>
  <si>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</si>
  <si>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</si>
  <si>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</si>
  <si>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</si>
  <si>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</si>
  <si>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</si>
  <si>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</si>
  <si>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</si>
  <si>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</si>
  <si>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</si>
  <si>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</si>
  <si>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</si>
  <si>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</si>
  <si>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</si>
  <si>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</si>
  <si>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</si>
  <si>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</si>
  <si>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</si>
  <si>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</si>
  <si>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</si>
  <si>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</si>
  <si>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</si>
  <si>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</si>
  <si>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</si>
  <si>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</si>
  <si>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</si>
  <si>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</si>
  <si>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</si>
  <si>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</si>
  <si>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</si>
  <si>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</si>
  <si>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</si>
  <si>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</si>
  <si>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</si>
  <si>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</si>
  <si>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</si>
  <si>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</si>
  <si>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</si>
  <si>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</si>
  <si>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</si>
  <si>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</si>
  <si>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</si>
  <si>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</si>
  <si>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</si>
  <si>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</si>
  <si>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</si>
  <si>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</si>
  <si>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</si>
  <si>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</si>
  <si>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</si>
  <si>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</si>
  <si>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</si>
  <si>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</si>
  <si>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</si>
  <si>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</si>
  <si>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</si>
  <si>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</si>
  <si>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</si>
  <si>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</si>
  <si>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</si>
  <si>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</si>
  <si>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</si>
  <si>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</si>
  <si>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</si>
  <si>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</si>
  <si>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</si>
  <si>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</si>
  <si>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</si>
  <si>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</si>
  <si>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</si>
  <si>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</si>
  <si>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</si>
  <si>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</si>
  <si>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</si>
  <si>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</si>
  <si>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</si>
  <si>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</si>
  <si>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</si>
  <si>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</si>
  <si>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</si>
  <si>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</si>
  <si>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</si>
  <si>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</si>
  <si>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</si>
  <si>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</si>
  <si>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</si>
  <si>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</si>
  <si>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</si>
  <si>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</si>
  <si>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</si>
  <si>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</si>
  <si>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</si>
  <si>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</si>
  <si>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</si>
  <si>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</si>
  <si>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</si>
  <si>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</si>
  <si>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</si>
  <si>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</si>
  <si>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</si>
  <si>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</si>
  <si>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</si>
  <si>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</si>
  <si>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</si>
  <si>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</si>
  <si>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</si>
  <si>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</si>
  <si>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</si>
  <si>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</si>
  <si>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</si>
  <si>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</si>
  <si>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</si>
  <si>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</si>
  <si>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</si>
  <si>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</si>
  <si>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</si>
  <si>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</si>
  <si>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</si>
  <si>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</si>
  <si>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</si>
  <si>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</si>
  <si>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</si>
  <si>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</si>
  <si>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</si>
  <si>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</si>
  <si>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</si>
  <si>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</si>
  <si>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</si>
  <si>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</si>
  <si>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</si>
  <si>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</si>
  <si>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</si>
  <si>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</si>
  <si>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</si>
  <si>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</si>
  <si>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</si>
  <si>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</si>
  <si>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</si>
  <si>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</si>
  <si>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</si>
  <si>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</si>
  <si>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</si>
  <si>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</si>
  <si>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</si>
  <si>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</si>
  <si>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</si>
  <si>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</si>
  <si>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</si>
  <si>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</si>
  <si>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</si>
  <si>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</si>
  <si>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</si>
  <si>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</si>
  <si>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</si>
  <si>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</si>
  <si>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</si>
  <si>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</si>
  <si>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</si>
  <si>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</si>
  <si>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</si>
  <si>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</si>
  <si>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</si>
  <si>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</si>
  <si>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</si>
  <si>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</si>
  <si>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</si>
  <si>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</si>
  <si>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</si>
  <si>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</si>
  <si>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</si>
  <si>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</si>
  <si>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</si>
  <si>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</si>
  <si>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</si>
  <si>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</si>
  <si>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</si>
  <si>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</si>
  <si>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</si>
  <si>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</si>
  <si>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</si>
  <si>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</si>
  <si>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</si>
  <si>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</si>
  <si>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</si>
  <si>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</si>
  <si>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</si>
  <si>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</si>
  <si>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</si>
  <si>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</si>
  <si>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</si>
  <si>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</si>
  <si>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</si>
  <si>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</si>
  <si>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</si>
  <si>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</si>
  <si>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</si>
  <si>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</si>
  <si>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</si>
  <si>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</si>
  <si>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</si>
  <si>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</si>
  <si>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</si>
  <si>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</si>
  <si>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</si>
  <si>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</si>
  <si>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</si>
  <si>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</si>
  <si>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</si>
  <si>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</si>
  <si>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</si>
  <si>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</si>
  <si>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</si>
  <si>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</si>
  <si>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</si>
  <si>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</si>
  <si>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</si>
  <si>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</si>
  <si>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</si>
  <si>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</si>
  <si>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</si>
  <si>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</si>
  <si>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</si>
  <si>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</si>
  <si>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</si>
  <si>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</si>
  <si>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</si>
  <si>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</si>
  <si>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</si>
  <si>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</si>
  <si>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</si>
  <si>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</si>
  <si>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</si>
  <si>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</si>
  <si>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</si>
  <si>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</si>
  <si>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</si>
  <si>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</si>
  <si>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</si>
  <si>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</si>
  <si>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</si>
  <si>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</si>
  <si>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</si>
  <si>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</si>
  <si>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</si>
  <si>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</si>
  <si>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</si>
  <si>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</si>
  <si>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</si>
  <si>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</si>
  <si>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</si>
  <si>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</si>
  <si>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</si>
  <si>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</si>
  <si>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</si>
  <si>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</si>
  <si>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</si>
  <si>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</si>
  <si>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</si>
  <si>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</si>
  <si>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</si>
  <si>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</si>
  <si>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</si>
  <si>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</si>
  <si>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</si>
  <si>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</si>
  <si>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</si>
  <si>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</si>
  <si>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</si>
  <si>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</si>
  <si>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</si>
  <si>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</si>
  <si>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</si>
  <si>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</si>
  <si>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</si>
  <si>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</si>
  <si>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</si>
  <si>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</si>
  <si>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</si>
  <si>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</si>
  <si>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</si>
  <si>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</si>
  <si>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</si>
  <si>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</si>
  <si>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</si>
  <si>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</si>
  <si>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</si>
  <si>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</si>
  <si>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</si>
  <si>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</si>
  <si>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</si>
  <si>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</si>
  <si>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</si>
  <si>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</si>
  <si>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</si>
  <si>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</si>
  <si>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</si>
  <si>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</si>
  <si>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</si>
  <si>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</si>
  <si>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</si>
  <si>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</si>
  <si>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</si>
  <si>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</si>
  <si>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</si>
  <si>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</si>
  <si>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</si>
  <si>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</si>
  <si>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</si>
  <si>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</si>
  <si>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</si>
  <si>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</si>
  <si>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</si>
  <si>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</si>
  <si>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</si>
  <si>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</si>
  <si>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</si>
  <si>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</si>
  <si>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</si>
  <si>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</si>
  <si>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</si>
  <si>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</si>
  <si>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</si>
  <si>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</si>
  <si>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</si>
  <si>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</si>
  <si>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</si>
  <si>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</si>
  <si>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</si>
  <si>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</si>
  <si>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</si>
  <si>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</si>
  <si>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</si>
  <si>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</si>
  <si>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</si>
  <si>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</si>
  <si>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</si>
  <si>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</si>
  <si>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</si>
  <si>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</si>
  <si>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</si>
  <si>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</si>
  <si>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</si>
  <si>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</si>
  <si>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</si>
  <si>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</si>
  <si>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</si>
  <si>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</si>
  <si>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</si>
  <si>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</si>
  <si>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</si>
  <si>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</si>
  <si>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</si>
  <si>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</si>
  <si>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</si>
  <si>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</si>
  <si>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</si>
  <si>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</si>
  <si>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</si>
  <si>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</si>
  <si>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</si>
  <si>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</si>
  <si>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</si>
  <si>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</si>
  <si>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</si>
  <si>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</si>
  <si>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</si>
  <si>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</si>
  <si>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</si>
  <si>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</si>
  <si>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</si>
  <si>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</si>
  <si>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</si>
  <si>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</si>
  <si>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</si>
  <si>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</si>
  <si>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</si>
  <si>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</si>
  <si>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</si>
  <si>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</si>
  <si>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</si>
  <si>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</si>
  <si>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</si>
  <si>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</si>
  <si>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</si>
  <si>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</si>
  <si>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</si>
  <si>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</si>
  <si>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</si>
  <si>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</si>
  <si>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</si>
  <si>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</si>
  <si>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</si>
  <si>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</si>
  <si>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</si>
  <si>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</si>
  <si>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</si>
  <si>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</si>
  <si>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</si>
  <si>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</si>
  <si>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</si>
  <si>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</si>
  <si>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</si>
  <si>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</si>
  <si>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</si>
  <si>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</si>
  <si>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</si>
  <si>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</si>
  <si>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</si>
  <si>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</si>
  <si>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</si>
  <si>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</si>
  <si>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</si>
  <si>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</si>
  <si>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</si>
  <si>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</si>
  <si>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</si>
  <si>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</si>
  <si>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</si>
  <si>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</si>
  <si>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</si>
  <si>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</si>
  <si>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</si>
  <si>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</si>
  <si>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</si>
  <si>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</si>
  <si>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</si>
  <si>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</si>
  <si>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</si>
  <si>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</si>
  <si>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</si>
  <si>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</si>
  <si>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</si>
  <si>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</si>
  <si>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</si>
  <si>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</si>
  <si>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</si>
  <si>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</si>
  <si>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</si>
  <si>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</si>
  <si>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</si>
  <si>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</si>
  <si>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</si>
  <si>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</si>
  <si>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</si>
  <si>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</si>
  <si>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</si>
  <si>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</si>
  <si>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</si>
  <si>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</si>
  <si>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</si>
  <si>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</si>
  <si>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</si>
  <si>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</si>
  <si>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</si>
  <si>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</si>
  <si>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</si>
  <si>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</si>
  <si>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</si>
  <si>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</si>
  <si>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</si>
  <si>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</si>
  <si>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</si>
  <si>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</si>
  <si>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</si>
  <si>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</si>
  <si>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</si>
  <si>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</si>
  <si>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</si>
  <si>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</si>
  <si>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</si>
  <si>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</si>
  <si>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</si>
  <si>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</si>
  <si>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</si>
  <si>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</si>
  <si>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</si>
  <si>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</si>
  <si>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</si>
  <si>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</si>
  <si>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</si>
  <si>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</si>
  <si>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</si>
  <si>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</si>
  <si>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</si>
  <si>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</si>
  <si>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</si>
  <si>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</si>
  <si>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</si>
  <si>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</si>
  <si>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</si>
  <si>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</si>
  <si>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</si>
  <si>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</si>
  <si>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</si>
  <si>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</si>
  <si>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</si>
  <si>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</si>
  <si>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</si>
  <si>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</si>
  <si>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</si>
  <si>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</si>
  <si>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</si>
  <si>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</si>
  <si>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</si>
  <si>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</si>
  <si>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</si>
  <si>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</si>
  <si>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</si>
  <si>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</si>
  <si>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</si>
  <si>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</si>
  <si>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</si>
  <si>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</si>
  <si>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</si>
  <si>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</si>
  <si>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</si>
  <si>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</si>
  <si>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</si>
  <si>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</si>
  <si>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</si>
  <si>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</si>
  <si>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</si>
  <si>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</si>
  <si>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</si>
  <si>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</si>
  <si>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</si>
  <si>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</si>
  <si>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</si>
  <si>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</si>
  <si>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</si>
  <si>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</si>
  <si>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</si>
  <si>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</si>
  <si>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</si>
  <si>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</si>
  <si>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</si>
  <si>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</si>
  <si>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</si>
  <si>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</si>
  <si>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</si>
  <si>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</si>
  <si>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</si>
  <si>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</si>
  <si>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</si>
  <si>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</si>
  <si>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</si>
  <si>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</si>
  <si>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</si>
  <si>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</si>
  <si>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</si>
  <si>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</si>
  <si>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</si>
  <si>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</si>
  <si>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</si>
  <si>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</si>
  <si>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</si>
  <si>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</si>
  <si>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</si>
  <si>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</si>
  <si>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</si>
  <si>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</si>
  <si>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</si>
  <si>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</si>
  <si>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</si>
  <si>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</si>
  <si>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</si>
  <si>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</si>
  <si>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</si>
  <si>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</si>
  <si>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</si>
  <si>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</si>
  <si>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</si>
  <si>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</si>
  <si>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</si>
  <si>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</si>
  <si>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</si>
  <si>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</si>
  <si>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</si>
  <si>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</si>
  <si>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</si>
  <si>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</si>
  <si>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</si>
  <si>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</si>
  <si>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</si>
  <si>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</si>
  <si>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</si>
  <si>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</si>
  <si>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</si>
  <si>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</si>
  <si>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</si>
  <si>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</si>
  <si>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</si>
  <si>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</si>
  <si>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</si>
  <si>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</si>
  <si>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</si>
  <si>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</si>
  <si>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</si>
  <si>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</si>
  <si>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</si>
  <si>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</si>
  <si>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</si>
  <si>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</si>
  <si>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</si>
  <si>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</si>
  <si>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</si>
  <si>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</si>
  <si>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</si>
  <si>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</si>
  <si>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</si>
  <si>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</si>
  <si>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</si>
  <si>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</si>
  <si>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</si>
  <si>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</si>
  <si>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</si>
  <si>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</si>
  <si>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</si>
  <si>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</si>
  <si>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</si>
  <si>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</si>
  <si>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</si>
  <si>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</si>
  <si>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</si>
  <si>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</si>
  <si>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</si>
  <si>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</si>
  <si>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</si>
  <si>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</si>
  <si>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</si>
  <si>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</si>
  <si>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</si>
  <si>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</si>
  <si>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</si>
  <si>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</si>
  <si>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</si>
  <si>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</si>
  <si>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</si>
  <si>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</si>
  <si>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</si>
  <si>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</si>
  <si>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</si>
  <si>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</si>
  <si>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</si>
  <si>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</si>
  <si>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</si>
  <si>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</si>
  <si>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</si>
  <si>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</si>
  <si>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</si>
  <si>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</si>
  <si>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</si>
  <si>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</si>
  <si>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</si>
  <si>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</si>
  <si>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</si>
  <si>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</si>
  <si>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</si>
  <si>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</si>
  <si>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</si>
  <si>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</si>
  <si>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</si>
  <si>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</si>
  <si>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</si>
  <si>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</si>
  <si>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</si>
  <si>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</si>
  <si>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</si>
  <si>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</si>
  <si>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</si>
  <si>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</si>
  <si>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</si>
  <si>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</si>
  <si>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</si>
  <si>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</si>
  <si>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</si>
  <si>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</si>
  <si>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</si>
  <si>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</si>
  <si>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</si>
  <si>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</si>
  <si>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</si>
  <si>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</si>
  <si>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</si>
  <si>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</si>
  <si>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</si>
  <si>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</si>
  <si>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</si>
  <si>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</si>
  <si>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</si>
  <si>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</si>
  <si>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</si>
  <si>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</si>
  <si>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</si>
  <si>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</si>
  <si>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</si>
  <si>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</si>
  <si>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</si>
  <si>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</si>
  <si>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</si>
  <si>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</si>
  <si>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</si>
  <si>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</si>
  <si>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</si>
  <si>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</si>
  <si>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</si>
  <si>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</si>
  <si>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</si>
  <si>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</si>
  <si>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</si>
  <si>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</si>
  <si>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</si>
  <si>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</si>
  <si>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</si>
  <si>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</si>
  <si>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</si>
  <si>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</si>
  <si>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</si>
  <si>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</si>
  <si>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</si>
  <si>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</si>
  <si>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</si>
  <si>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</si>
  <si>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</si>
  <si>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</si>
  <si>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</si>
  <si>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</si>
  <si>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</si>
  <si>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</si>
  <si>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</si>
  <si>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</si>
  <si>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</si>
  <si>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</si>
  <si>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</si>
  <si>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</si>
  <si>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</si>
  <si>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</si>
  <si>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</si>
  <si>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</si>
  <si>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</si>
  <si>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</si>
  <si>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</si>
  <si>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</si>
  <si>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</si>
  <si>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</si>
  <si>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</si>
  <si>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</si>
  <si>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</si>
  <si>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</si>
  <si>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</si>
  <si>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</si>
  <si>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</si>
  <si>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</si>
  <si>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</si>
  <si>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</si>
  <si>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</si>
  <si>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</si>
  <si>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</si>
  <si>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</si>
  <si>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</si>
  <si>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</si>
  <si>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</si>
  <si>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</si>
  <si>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</si>
  <si>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</si>
  <si>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</si>
  <si>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</si>
  <si>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</si>
  <si>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</si>
  <si>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</si>
  <si>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</si>
  <si>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</si>
  <si>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</si>
  <si>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</si>
  <si>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</si>
  <si>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</si>
  <si>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</si>
  <si>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</si>
  <si>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</si>
  <si>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</si>
  <si>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</si>
  <si>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</si>
  <si>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</si>
  <si>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</si>
  <si>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</si>
  <si>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</si>
  <si>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</si>
  <si>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</si>
  <si>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</si>
  <si>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</si>
  <si>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</si>
  <si>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</si>
  <si>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</si>
  <si>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</si>
  <si>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</si>
  <si>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</si>
  <si>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</si>
  <si>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</si>
  <si>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</si>
  <si>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</si>
  <si>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</si>
  <si>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</si>
  <si>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</si>
  <si>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</si>
  <si>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</si>
  <si>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</si>
  <si>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</si>
  <si>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</si>
  <si>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</si>
  <si>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</si>
  <si>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</si>
  <si>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</si>
  <si>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</si>
  <si>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</si>
  <si>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</si>
  <si>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</si>
  <si>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</si>
  <si>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</si>
  <si>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</si>
  <si>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</si>
  <si>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</si>
  <si>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</si>
  <si>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</si>
  <si>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</si>
  <si>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</si>
  <si>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</si>
  <si>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</si>
  <si>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</si>
  <si>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</si>
  <si>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</si>
  <si>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</si>
  <si>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</si>
  <si>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</si>
  <si>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</si>
  <si>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</si>
  <si>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</si>
  <si>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</si>
  <si>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</si>
  <si>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</si>
  <si>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</si>
  <si>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</si>
  <si>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</si>
  <si>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</si>
  <si>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</si>
  <si>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</si>
  <si>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</si>
  <si>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</si>
  <si>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</si>
  <si>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</si>
  <si>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</si>
  <si>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</si>
  <si>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</si>
  <si>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</si>
  <si>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</si>
  <si>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</si>
  <si>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</si>
  <si>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</si>
  <si>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</si>
  <si>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</si>
  <si>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</si>
  <si>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</si>
  <si>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</si>
  <si>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</si>
  <si>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</si>
  <si>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</si>
  <si>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</si>
  <si>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</si>
  <si>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</si>
  <si>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</si>
  <si>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</si>
  <si>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</si>
  <si>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</si>
  <si>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</si>
  <si>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</si>
  <si>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</si>
  <si>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</si>
  <si>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</si>
  <si>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</si>
  <si>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</si>
  <si>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</si>
  <si>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</si>
  <si>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</si>
  <si>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</si>
  <si>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</si>
  <si>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</si>
  <si>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</si>
  <si>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</si>
  <si>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</si>
  <si>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</si>
  <si>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</si>
  <si>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</si>
  <si>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</si>
  <si>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</si>
  <si>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</si>
  <si>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</si>
  <si>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</si>
  <si>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</si>
  <si>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</si>
  <si>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</si>
  <si>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</si>
  <si>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</si>
  <si>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</si>
  <si>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</si>
  <si>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</si>
  <si>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</si>
  <si>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</si>
  <si>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</si>
  <si>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</si>
  <si>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</si>
  <si>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</si>
  <si>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</si>
  <si>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</si>
  <si>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</si>
  <si>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</si>
  <si>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</si>
  <si>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</si>
  <si>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</si>
  <si>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</si>
  <si>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</si>
  <si>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</si>
  <si>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</si>
  <si>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</si>
  <si>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</si>
  <si>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</si>
  <si>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</si>
  <si>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</si>
  <si>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</si>
  <si>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</si>
  <si>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</si>
  <si>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</si>
  <si>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</si>
  <si>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</si>
  <si>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</si>
  <si>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</si>
  <si>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</si>
  <si>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</si>
  <si>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</si>
  <si>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</si>
  <si>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</si>
  <si>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</si>
  <si>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</si>
  <si>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</si>
  <si>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</si>
  <si>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</si>
  <si>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</si>
  <si>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</si>
  <si>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</si>
  <si>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</si>
  <si>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</si>
  <si>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</si>
  <si>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</si>
  <si>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</si>
  <si>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</si>
  <si>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</si>
  <si>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</si>
  <si>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</si>
  <si>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</si>
  <si>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</si>
  <si>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</si>
  <si>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</si>
  <si>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</si>
  <si>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</si>
  <si>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</si>
  <si>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</si>
  <si>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</si>
  <si>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</si>
  <si>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</si>
  <si>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</si>
  <si>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</si>
  <si>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</si>
  <si>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</si>
  <si>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</si>
  <si>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</si>
  <si>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</si>
  <si>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</si>
  <si>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</si>
  <si>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</si>
  <si>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</si>
  <si>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</si>
  <si>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</si>
  <si>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</si>
  <si>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</si>
  <si>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</si>
  <si>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</si>
  <si>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</si>
  <si>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</si>
  <si>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</si>
  <si>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</si>
  <si>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</si>
  <si>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</si>
  <si>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</si>
  <si>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</si>
  <si>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</si>
  <si>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</si>
  <si>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</si>
  <si>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</si>
  <si>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</si>
  <si>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</si>
  <si>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</si>
  <si>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</si>
  <si>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</si>
  <si>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</si>
  <si>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</si>
  <si>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</si>
  <si>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</si>
  <si>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</si>
  <si>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</si>
  <si>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</si>
  <si>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</si>
  <si>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</si>
  <si>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</si>
  <si>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</si>
  <si>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</si>
  <si>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</si>
  <si>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</si>
  <si>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</si>
  <si>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</si>
  <si>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</si>
  <si>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</si>
  <si>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</si>
  <si>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</si>
  <si>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</si>
  <si>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</si>
  <si>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</si>
  <si>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</si>
  <si>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</si>
  <si>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</si>
  <si>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</si>
  <si>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</si>
  <si>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</si>
  <si>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</si>
  <si>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</si>
  <si>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</si>
  <si>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</si>
  <si>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</si>
  <si>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</si>
  <si>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</si>
  <si>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</si>
  <si>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</si>
  <si>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</si>
  <si>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</si>
  <si>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</si>
  <si>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</si>
  <si>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</si>
  <si>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</si>
  <si>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</si>
  <si>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</si>
  <si>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</si>
  <si>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</si>
  <si>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</si>
  <si>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</si>
  <si>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</si>
  <si>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</si>
  <si>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</si>
  <si>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</si>
  <si>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</si>
  <si>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</si>
  <si>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</si>
  <si>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</si>
  <si>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</si>
  <si>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</si>
  <si>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</si>
  <si>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</si>
  <si>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</si>
  <si>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</si>
  <si>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</si>
  <si>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</si>
  <si>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</si>
  <si>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</si>
  <si>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</si>
  <si>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</si>
  <si>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</si>
  <si>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</si>
  <si>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</si>
  <si>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</si>
  <si>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</si>
  <si>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</si>
  <si>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</si>
  <si>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</si>
  <si>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</si>
  <si>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</si>
  <si>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</si>
  <si>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</si>
  <si>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</si>
  <si>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</si>
  <si>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</si>
  <si>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</si>
  <si>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</si>
  <si>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</si>
  <si>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</si>
  <si>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</si>
  <si>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</si>
  <si>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</si>
  <si>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</si>
  <si>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</si>
  <si>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</si>
  <si>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</si>
  <si>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</si>
  <si>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</si>
  <si>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</si>
  <si>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</si>
  <si>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</si>
  <si>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</si>
  <si>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</si>
  <si>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</si>
  <si>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</si>
  <si>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</si>
  <si>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</si>
  <si>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</si>
  <si>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</si>
  <si>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</si>
  <si>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</si>
  <si>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</si>
  <si>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</si>
  <si>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</si>
  <si>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</si>
  <si>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</si>
  <si>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</si>
  <si>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</si>
  <si>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</si>
  <si>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</si>
  <si>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</si>
  <si>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</si>
  <si>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</si>
  <si>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</si>
  <si>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</si>
  <si>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</si>
  <si>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</si>
  <si>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</si>
  <si>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</si>
  <si>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</si>
  <si>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</si>
  <si>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</si>
  <si>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</si>
  <si>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</si>
  <si>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</si>
  <si>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</si>
  <si>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</si>
  <si>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</si>
  <si>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</si>
  <si>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</si>
  <si>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</si>
  <si>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</si>
  <si>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</si>
  <si>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</si>
  <si>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</si>
  <si>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</si>
  <si>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</si>
  <si>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</si>
  <si>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</si>
  <si>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</si>
  <si>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</si>
  <si>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</si>
  <si>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</si>
  <si>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</si>
  <si>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</si>
  <si>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</si>
  <si>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</si>
  <si>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</si>
  <si>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</si>
  <si>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</si>
  <si>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</si>
  <si>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</si>
  <si>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</si>
  <si>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</si>
  <si>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</si>
  <si>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</si>
  <si>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</si>
  <si>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</si>
  <si>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</si>
  <si>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</si>
  <si>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</si>
  <si>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</si>
  <si>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</si>
  <si>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</si>
  <si>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</si>
  <si>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</si>
  <si>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</si>
  <si>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</si>
  <si>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</si>
  <si>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</si>
  <si>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</si>
  <si>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</si>
  <si>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</si>
  <si>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</si>
  <si>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</si>
  <si>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</si>
  <si>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</si>
  <si>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</si>
  <si>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</si>
  <si>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</si>
  <si>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</si>
  <si>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</si>
  <si>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</si>
  <si>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</si>
  <si>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</si>
  <si>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</si>
  <si>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</si>
  <si>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</si>
  <si>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</si>
  <si>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</si>
  <si>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</si>
  <si>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</si>
  <si>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</si>
  <si>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</si>
  <si>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</si>
  <si>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</si>
  <si>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</si>
  <si>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</si>
  <si>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</si>
  <si>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</si>
  <si>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</si>
  <si>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</si>
  <si>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</si>
  <si>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</si>
  <si>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</si>
  <si>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</si>
  <si>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</si>
  <si>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</si>
  <si>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</si>
  <si>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</si>
  <si>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</si>
  <si>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</si>
  <si>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</si>
  <si>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</si>
  <si>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</si>
  <si>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</si>
  <si>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</si>
  <si>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</si>
  <si>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</si>
  <si>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</si>
  <si>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</si>
  <si>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</si>
  <si>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</si>
  <si>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</si>
  <si>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</si>
  <si>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</si>
  <si>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</si>
  <si>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</si>
  <si>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</si>
  <si>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</si>
  <si>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</si>
  <si>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</si>
  <si>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</si>
  <si>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</si>
  <si>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</si>
  <si>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</si>
  <si>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</si>
  <si>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</si>
  <si>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</si>
  <si>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</si>
  <si>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</si>
  <si>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</si>
  <si>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</si>
  <si>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</si>
  <si>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</si>
  <si>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</si>
  <si>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</si>
  <si>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</si>
  <si>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</si>
  <si>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</si>
  <si>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</si>
  <si>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</si>
  <si>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</si>
  <si>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</si>
  <si>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</si>
  <si>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</si>
  <si>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</si>
  <si>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</si>
  <si>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</si>
  <si>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</si>
  <si>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</si>
  <si>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</si>
  <si>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</si>
  <si>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</si>
  <si>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</si>
  <si>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</si>
  <si>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</si>
  <si>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</si>
  <si>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</si>
  <si>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</si>
  <si>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</si>
  <si>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</si>
  <si>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</si>
  <si>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</si>
  <si>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</si>
  <si>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</si>
  <si>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</si>
  <si>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</si>
  <si>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</si>
  <si>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</si>
  <si>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</si>
  <si>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</si>
  <si>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</si>
  <si>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</si>
  <si>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</si>
  <si>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</si>
  <si>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</si>
  <si>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</si>
  <si>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</si>
  <si>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</si>
  <si>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</si>
  <si>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</si>
  <si>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</si>
  <si>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</si>
  <si>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</si>
  <si>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</si>
  <si>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</si>
  <si>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</si>
  <si>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</si>
  <si>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</si>
  <si>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</si>
  <si>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</si>
  <si>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</si>
  <si>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</si>
  <si>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</si>
  <si>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</si>
  <si>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</si>
  <si>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</si>
  <si>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</si>
  <si>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</si>
  <si>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</si>
  <si>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</si>
  <si>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</si>
  <si>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</si>
  <si>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</si>
  <si>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</si>
  <si>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</si>
  <si>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</si>
  <si>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</si>
  <si>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</si>
  <si>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</si>
  <si>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</si>
  <si>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</si>
  <si>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</si>
  <si>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</si>
  <si>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</si>
  <si>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</si>
  <si>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</si>
  <si>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</si>
  <si>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</si>
  <si>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</si>
  <si>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</si>
  <si>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</si>
  <si>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</si>
  <si>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</si>
  <si>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</si>
  <si>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</si>
  <si>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</si>
  <si>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</si>
  <si>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</si>
  <si>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</si>
  <si>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</si>
  <si>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</si>
  <si>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</si>
  <si>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</si>
  <si>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</si>
  <si>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</si>
  <si>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</si>
  <si>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</si>
  <si>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</si>
  <si>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</si>
  <si>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</si>
  <si>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</si>
  <si>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</si>
  <si>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</si>
  <si>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</si>
  <si>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</si>
  <si>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</si>
  <si>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</si>
  <si>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</si>
  <si>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</si>
  <si>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</si>
  <si>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</si>
  <si>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</si>
  <si>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</si>
  <si>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</si>
  <si>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</si>
  <si>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</si>
  <si>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</si>
  <si>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</si>
  <si>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</si>
  <si>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</si>
  <si>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</si>
  <si>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</si>
  <si>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</si>
  <si>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</si>
  <si>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</si>
  <si>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</si>
  <si>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</si>
  <si>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</si>
  <si>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</si>
  <si>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</si>
  <si>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</si>
  <si>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</si>
  <si>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</si>
  <si>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</si>
  <si>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</si>
  <si>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</si>
  <si>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</si>
  <si>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</si>
  <si>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</si>
  <si>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</si>
  <si>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</si>
  <si>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</si>
  <si>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</si>
  <si>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</si>
  <si>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</si>
  <si>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</si>
  <si>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</si>
  <si>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</si>
  <si>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</si>
  <si>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</si>
  <si>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</si>
  <si>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</si>
  <si>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</si>
  <si>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</si>
  <si>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</si>
  <si>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</si>
  <si>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</si>
  <si>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</si>
  <si>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</si>
  <si>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</si>
  <si>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</si>
  <si>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</si>
  <si>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</si>
  <si>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</si>
  <si>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</si>
  <si>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</si>
  <si>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</si>
  <si>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</si>
  <si>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</si>
  <si>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</si>
  <si>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</si>
  <si>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</si>
  <si>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</si>
  <si>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</si>
  <si>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</si>
  <si>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</si>
  <si>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</si>
  <si>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</si>
  <si>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</si>
  <si>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</si>
  <si>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</si>
  <si>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</si>
  <si>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</si>
  <si>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</si>
  <si>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</si>
  <si>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</si>
  <si>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</si>
  <si>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</si>
  <si>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</si>
  <si>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</si>
  <si>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</si>
  <si>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</si>
  <si>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</si>
  <si>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</si>
  <si>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</si>
  <si>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</si>
  <si>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</si>
  <si>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</si>
  <si>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</si>
  <si>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</si>
  <si>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</si>
  <si>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</si>
  <si>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</si>
  <si>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</si>
  <si>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</si>
  <si>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</si>
  <si>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</si>
  <si>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</si>
  <si>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</si>
  <si>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</si>
  <si>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</si>
  <si>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</si>
  <si>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</si>
  <si>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</si>
  <si>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</si>
  <si>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</si>
  <si>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</si>
  <si>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</si>
  <si>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</si>
  <si>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</si>
  <si>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</si>
  <si>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</si>
  <si>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</si>
  <si>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</si>
  <si>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</si>
  <si>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</si>
  <si>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</si>
  <si>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</si>
  <si>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</si>
  <si>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</si>
  <si>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</si>
  <si>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</si>
  <si>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</si>
  <si>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</si>
  <si>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</si>
  <si>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</si>
  <si>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</si>
  <si>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</si>
  <si>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</si>
  <si>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</si>
  <si>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</si>
  <si>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</si>
  <si>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</si>
  <si>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</si>
  <si>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</si>
  <si>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</si>
  <si>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</si>
  <si>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</si>
  <si>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</si>
  <si>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</si>
  <si>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</si>
  <si>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</si>
  <si>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</si>
  <si>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</si>
  <si>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</si>
  <si>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</si>
  <si>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</si>
  <si>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</si>
  <si>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</si>
  <si>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</si>
  <si>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</si>
  <si>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</si>
  <si>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</si>
  <si>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</si>
  <si>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</si>
  <si>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</si>
  <si>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</si>
  <si>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</si>
  <si>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</si>
  <si>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</si>
  <si>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</si>
  <si>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</si>
  <si>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</si>
  <si>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</si>
  <si>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</si>
  <si>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</si>
  <si>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</si>
  <si>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</si>
  <si>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</si>
  <si>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</si>
  <si>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</si>
  <si>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</si>
  <si>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</si>
  <si>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</si>
  <si>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</si>
  <si>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</si>
  <si>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</si>
  <si>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</si>
  <si>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</si>
  <si>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</si>
  <si>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</si>
  <si>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</si>
  <si>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</si>
  <si>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</si>
  <si>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</si>
  <si>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</si>
  <si>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</si>
  <si>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</si>
  <si>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</si>
  <si>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</si>
  <si>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</si>
  <si>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</si>
  <si>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</si>
  <si>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</si>
  <si>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</si>
  <si>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</si>
  <si>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</si>
  <si>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</si>
  <si>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</si>
  <si>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</si>
  <si>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</si>
  <si>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</si>
  <si>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</si>
  <si>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</si>
  <si>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</si>
  <si>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</si>
  <si>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</si>
  <si>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</si>
  <si>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</si>
  <si>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</si>
  <si>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</si>
  <si>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</si>
  <si>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</si>
  <si>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</si>
  <si>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</si>
  <si>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</si>
  <si>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</si>
  <si>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</si>
  <si>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</si>
  <si>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</si>
  <si>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</si>
  <si>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</si>
  <si>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</si>
  <si>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</si>
  <si>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</si>
  <si>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</si>
  <si>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</si>
  <si>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</si>
  <si>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</si>
  <si>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</si>
  <si>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</si>
  <si>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</si>
  <si>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</si>
  <si>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</si>
  <si>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</si>
  <si>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</si>
  <si>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</si>
  <si>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</si>
  <si>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</si>
  <si>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</si>
  <si>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</si>
  <si>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</si>
  <si>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</si>
  <si>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</si>
  <si>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</si>
  <si>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</si>
  <si>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</si>
  <si>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</si>
  <si>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</si>
  <si>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</si>
  <si>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</si>
  <si>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</si>
  <si>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</si>
  <si>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</si>
  <si>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</si>
  <si>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</si>
  <si>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</si>
  <si>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</si>
  <si>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</si>
  <si>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</si>
  <si>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</si>
  <si>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</si>
  <si>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</si>
  <si>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</si>
  <si>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</si>
  <si>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</si>
  <si>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</si>
  <si>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</si>
  <si>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</si>
  <si>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</si>
  <si>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</si>
  <si>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</si>
  <si>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</si>
  <si>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</si>
  <si>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</si>
  <si>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</si>
  <si>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</si>
  <si>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</si>
  <si>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</si>
  <si>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</si>
  <si>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</si>
  <si>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</si>
  <si>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</si>
  <si>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</si>
  <si>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</si>
  <si>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</si>
  <si>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</si>
  <si>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</si>
  <si>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</si>
  <si>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</si>
  <si>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</si>
  <si>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</si>
  <si>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</si>
  <si>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</si>
  <si>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</si>
  <si>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</si>
  <si>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</si>
  <si>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</si>
  <si>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</si>
  <si>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</si>
  <si>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</si>
  <si>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</si>
  <si>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</si>
  <si>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</si>
  <si>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</si>
  <si>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</si>
  <si>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</si>
  <si>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</si>
  <si>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</si>
  <si>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</si>
  <si>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</si>
  <si>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</si>
  <si>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</si>
  <si>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</si>
  <si>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</si>
  <si>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</si>
  <si>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</si>
  <si>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</si>
  <si>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</si>
  <si>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</si>
  <si>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</si>
  <si>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</si>
  <si>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</si>
  <si>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</si>
  <si>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</si>
  <si>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</si>
  <si>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</si>
  <si>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</si>
  <si>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</si>
  <si>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</si>
  <si>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</si>
  <si>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</si>
  <si>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</si>
  <si>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</si>
  <si>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</si>
  <si>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</si>
  <si>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</si>
  <si>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</si>
  <si>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</si>
  <si>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</si>
  <si>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</si>
  <si>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</si>
  <si>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</si>
  <si>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</si>
  <si>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</si>
  <si>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</si>
  <si>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</si>
  <si>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</si>
  <si>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</si>
  <si>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</si>
  <si>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</si>
  <si>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</si>
  <si>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</si>
  <si>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</si>
  <si>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</si>
  <si>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</si>
  <si>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</si>
  <si>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</si>
  <si>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</si>
  <si>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</si>
  <si>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</si>
  <si>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</si>
  <si>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</si>
  <si>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</si>
  <si>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</si>
  <si>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</si>
  <si>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</si>
  <si>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</si>
  <si>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</si>
  <si>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</si>
  <si>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</si>
  <si>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</si>
  <si>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</si>
  <si>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</si>
  <si>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</si>
  <si>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</si>
  <si>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</si>
  <si>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</si>
  <si>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</si>
  <si>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</si>
  <si>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</si>
  <si>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</si>
  <si>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</si>
  <si>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</si>
  <si>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</si>
  <si>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</si>
  <si>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</si>
  <si>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</si>
  <si>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</si>
  <si>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</si>
  <si>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</si>
  <si>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</si>
  <si>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</si>
  <si>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</si>
  <si>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</si>
  <si>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</si>
  <si>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</si>
  <si>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</si>
  <si>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</si>
  <si>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</si>
  <si>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</si>
  <si>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</si>
  <si>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</si>
  <si>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</si>
  <si>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</si>
  <si>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</si>
  <si>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</si>
  <si>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</si>
  <si>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</si>
  <si>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</si>
  <si>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</si>
  <si>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</si>
  <si>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</si>
  <si>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</si>
  <si>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</si>
  <si>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</si>
  <si>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</si>
  <si>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</si>
  <si>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</si>
  <si>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</si>
  <si>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</si>
  <si>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</si>
  <si>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</si>
  <si>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</si>
  <si>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</si>
  <si>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</si>
  <si>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</si>
  <si>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</si>
  <si>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</si>
  <si>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</si>
  <si>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</si>
  <si>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</si>
  <si>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</si>
  <si>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</si>
  <si>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</si>
  <si>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</si>
  <si>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</si>
  <si>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</si>
  <si>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</si>
  <si>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</si>
  <si>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</si>
  <si>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</si>
  <si>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</si>
  <si>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</si>
  <si>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</si>
  <si>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</si>
  <si>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</si>
  <si>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</si>
  <si>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</si>
  <si>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</si>
  <si>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</si>
  <si>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</si>
  <si>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</si>
  <si>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</si>
  <si>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</si>
  <si>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</si>
  <si>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</si>
  <si>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</si>
  <si>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</si>
  <si>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</si>
  <si>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</si>
  <si>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</si>
  <si>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</si>
  <si>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</si>
  <si>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</si>
  <si>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</si>
  <si>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</si>
  <si>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</si>
  <si>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</si>
  <si>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</si>
  <si>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</si>
  <si>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</si>
  <si>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</si>
  <si>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</si>
  <si>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</si>
  <si>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</si>
  <si>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</si>
  <si>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</si>
  <si>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</si>
  <si>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</si>
  <si>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</si>
  <si>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</si>
  <si>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</si>
  <si>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</si>
  <si>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</si>
  <si>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</si>
  <si>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</si>
  <si>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</si>
  <si>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</si>
  <si>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</si>
  <si>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</si>
  <si>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</si>
  <si>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</si>
  <si>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</si>
  <si>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</si>
  <si>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</si>
  <si>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</si>
  <si>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</si>
  <si>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</si>
  <si>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</si>
  <si>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</si>
  <si>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</si>
  <si>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</si>
  <si>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</si>
  <si>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</si>
  <si>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</si>
  <si>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</si>
  <si>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</si>
  <si>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</si>
  <si>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</si>
  <si>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</si>
  <si>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</si>
  <si>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</si>
  <si>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</si>
  <si>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</si>
  <si>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</si>
  <si>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</si>
  <si>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</si>
  <si>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</si>
  <si>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</si>
  <si>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</si>
  <si>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</si>
  <si>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</si>
  <si>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</si>
  <si>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</si>
  <si>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</si>
  <si>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</si>
  <si>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</si>
  <si>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</si>
  <si>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</si>
  <si>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</si>
  <si>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</si>
  <si>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</si>
  <si>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</si>
  <si>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</si>
  <si>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</si>
  <si>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</si>
  <si>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</si>
  <si>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</si>
  <si>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</si>
  <si>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</si>
  <si>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</si>
  <si>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</si>
  <si>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</si>
  <si>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</si>
  <si>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</si>
  <si>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</si>
  <si>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</si>
  <si>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</si>
  <si>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</si>
  <si>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</si>
  <si>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</si>
  <si>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</si>
  <si>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</si>
  <si>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</si>
  <si>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</si>
  <si>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</si>
  <si>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</si>
  <si>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</si>
  <si>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</si>
  <si>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</si>
  <si>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</si>
  <si>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</si>
  <si>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</si>
  <si>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</si>
  <si>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</si>
  <si>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</si>
  <si>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</si>
  <si>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</si>
  <si>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</si>
  <si>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</si>
  <si>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</si>
  <si>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</si>
  <si>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</si>
  <si>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</si>
  <si>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</si>
  <si>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</si>
  <si>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</si>
  <si>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</si>
  <si>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</si>
  <si>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</si>
  <si>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</si>
  <si>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</si>
  <si>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</si>
  <si>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</si>
  <si>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</si>
  <si>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</si>
  <si>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</si>
  <si>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</si>
  <si>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</si>
  <si>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</si>
  <si>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</si>
  <si>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</si>
  <si>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</si>
  <si>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</si>
  <si>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</si>
  <si>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</si>
  <si>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</si>
  <si>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</si>
  <si>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</si>
  <si>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</si>
  <si>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</si>
  <si>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</si>
  <si>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</si>
  <si>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</si>
  <si>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</si>
  <si>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</si>
  <si>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</si>
  <si>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</si>
  <si>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</si>
  <si>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</si>
  <si>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</si>
  <si>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</si>
  <si>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</si>
  <si>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</si>
  <si>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</si>
  <si>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</si>
  <si>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</si>
  <si>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</si>
  <si>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</si>
  <si>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</si>
  <si>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</si>
  <si>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</si>
  <si>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</si>
  <si>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</si>
  <si>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</si>
  <si>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</si>
  <si>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</si>
  <si>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</si>
  <si>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</si>
  <si>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</si>
  <si>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</si>
  <si>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</si>
  <si>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</si>
  <si>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</si>
  <si>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</si>
  <si>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</si>
  <si>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</si>
  <si>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</si>
  <si>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</si>
  <si>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</si>
  <si>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</si>
  <si>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</si>
  <si>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</si>
  <si>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</si>
  <si>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</si>
  <si>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</si>
  <si>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</si>
  <si>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</si>
  <si>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</si>
  <si>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</si>
  <si>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</si>
  <si>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</si>
  <si>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</si>
  <si>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</si>
  <si>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</si>
  <si>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</si>
  <si>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</si>
  <si>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</si>
  <si>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</si>
  <si>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</si>
  <si>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</si>
  <si>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</si>
  <si>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</si>
  <si>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</si>
  <si>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</si>
  <si>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</si>
  <si>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</si>
  <si>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</si>
  <si>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</si>
  <si>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</si>
  <si>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</si>
  <si>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</si>
  <si>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</si>
  <si>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</si>
  <si>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</si>
  <si>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</si>
  <si>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</si>
  <si>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</si>
  <si>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</si>
  <si>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</si>
  <si>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</si>
  <si>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</si>
  <si>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</si>
  <si>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</si>
  <si>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</si>
  <si>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</si>
  <si>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</si>
  <si>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</si>
  <si>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</si>
  <si>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</si>
  <si>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</si>
  <si>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</si>
  <si>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</si>
  <si>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</si>
  <si>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</si>
  <si>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</si>
  <si>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</si>
  <si>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</si>
  <si>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</si>
  <si>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</si>
  <si>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</si>
  <si>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</si>
  <si>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</si>
  <si>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</si>
  <si>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</si>
  <si>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</si>
  <si>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</si>
  <si>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</si>
  <si>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</si>
  <si>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</si>
  <si>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</si>
  <si>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</si>
  <si>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</si>
  <si>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</si>
  <si>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</si>
  <si>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</si>
  <si>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</si>
  <si>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</si>
  <si>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</si>
  <si>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</si>
  <si>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</si>
  <si>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</si>
  <si>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</si>
  <si>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</si>
  <si>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</si>
  <si>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</si>
  <si>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</si>
  <si>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</si>
  <si>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</si>
  <si>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</si>
  <si>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</si>
  <si>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</si>
  <si>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</si>
  <si>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</si>
  <si>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</si>
  <si>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</si>
  <si>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</si>
  <si>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</si>
  <si>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</si>
  <si>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</si>
  <si>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</si>
  <si>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</si>
  <si>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</si>
  <si>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</si>
  <si>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</si>
  <si>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</si>
  <si>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</si>
  <si>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</si>
  <si>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</si>
  <si>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</si>
  <si>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</si>
  <si>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</si>
  <si>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</si>
  <si>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</si>
  <si>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</si>
  <si>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</si>
  <si>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</si>
  <si>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</si>
  <si>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</si>
  <si>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</si>
  <si>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</si>
  <si>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</si>
  <si>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</si>
  <si>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</si>
  <si>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</si>
  <si>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</si>
  <si>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</si>
  <si>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</si>
  <si>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</si>
  <si>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</si>
  <si>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</si>
  <si>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</si>
  <si>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</si>
  <si>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</si>
  <si>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</si>
  <si>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</si>
  <si>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</si>
  <si>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</si>
  <si>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</si>
  <si>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</si>
  <si>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</si>
  <si>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</si>
  <si>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</si>
  <si>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</si>
  <si>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</si>
  <si>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</si>
  <si>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</si>
  <si>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</si>
  <si>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</si>
  <si>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</si>
  <si>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</si>
  <si>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</si>
  <si>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</si>
  <si>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</si>
  <si>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</si>
  <si>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</si>
  <si>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</si>
  <si>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</si>
  <si>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</si>
  <si>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</si>
  <si>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</si>
  <si>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</si>
  <si>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</si>
  <si>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</si>
  <si>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</si>
  <si>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</si>
  <si>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</si>
  <si>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</si>
  <si>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</si>
  <si>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</si>
  <si>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</si>
  <si>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</si>
  <si>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</si>
  <si>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</si>
  <si>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</si>
  <si>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</si>
  <si>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</si>
  <si>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</si>
  <si>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</si>
  <si>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</si>
  <si>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</si>
  <si>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</si>
  <si>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</si>
  <si>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</si>
  <si>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</si>
  <si>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</si>
  <si>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</si>
  <si>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</si>
  <si>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</si>
  <si>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</si>
  <si>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</si>
  <si>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</si>
  <si>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</si>
  <si>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</si>
  <si>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</si>
  <si>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</si>
  <si>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</si>
  <si>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</si>
  <si>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</si>
  <si>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</si>
  <si>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</si>
  <si>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</si>
  <si>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</si>
  <si>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</si>
  <si>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</si>
  <si>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</si>
  <si>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</si>
  <si>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</si>
  <si>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</si>
  <si>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</si>
  <si>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</si>
  <si>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</si>
  <si>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</si>
  <si>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</si>
  <si>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</si>
  <si>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</si>
  <si>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</si>
  <si>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</si>
  <si>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</si>
  <si>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</si>
  <si>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</si>
  <si>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</si>
  <si>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</si>
  <si>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</si>
  <si>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</si>
  <si>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</si>
  <si>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</si>
  <si>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</si>
  <si>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</si>
  <si>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</si>
  <si>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</si>
  <si>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</si>
  <si>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</si>
  <si>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</si>
  <si>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</si>
  <si>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</si>
  <si>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</si>
  <si>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</si>
  <si>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</si>
  <si>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</si>
  <si>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</si>
  <si>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</si>
  <si>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</si>
  <si>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</si>
  <si>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</si>
  <si>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</si>
  <si>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</si>
  <si>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</si>
  <si>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</si>
  <si>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</si>
  <si>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</si>
  <si>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</si>
  <si>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</si>
  <si>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</si>
  <si>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</si>
  <si>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</si>
  <si>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</si>
  <si>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</si>
  <si>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</si>
  <si>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</si>
  <si>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</si>
  <si>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</si>
  <si>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</si>
  <si>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</si>
  <si>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</si>
  <si>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</si>
  <si>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</si>
  <si>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</si>
  <si>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</si>
  <si>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</si>
  <si>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</si>
  <si>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</si>
  <si>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</si>
  <si>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</si>
  <si>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</si>
  <si>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</si>
  <si>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</si>
  <si>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</si>
  <si>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</si>
  <si>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</si>
  <si>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</si>
  <si>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</si>
  <si>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</si>
  <si>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</si>
  <si>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</si>
  <si>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</si>
  <si>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</si>
  <si>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</si>
  <si>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</si>
  <si>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</si>
  <si>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</si>
  <si>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</si>
  <si>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</si>
  <si>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</si>
  <si>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</si>
  <si>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</si>
  <si>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</si>
  <si>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</si>
  <si>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</si>
  <si>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</si>
  <si>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</si>
  <si>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</si>
  <si>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</si>
  <si>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</si>
  <si>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</si>
  <si>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</si>
  <si>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</si>
  <si>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</si>
  <si>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</si>
  <si>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</si>
  <si>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</si>
  <si>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</si>
  <si>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</si>
  <si>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</si>
  <si>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</si>
  <si>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</si>
  <si>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</si>
  <si>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</si>
  <si>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</si>
  <si>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</si>
  <si>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</si>
  <si>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</si>
  <si>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</si>
  <si>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</si>
  <si>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</si>
  <si>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</si>
  <si>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</si>
  <si>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</si>
  <si>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</si>
  <si>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</si>
  <si>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</si>
  <si>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</si>
  <si>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</si>
  <si>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</si>
  <si>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</si>
  <si>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</si>
  <si>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</si>
  <si>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</si>
  <si>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</si>
  <si>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</si>
  <si>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</si>
  <si>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</si>
  <si>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</si>
  <si>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</si>
  <si>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</si>
  <si>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</si>
  <si>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</si>
  <si>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</si>
  <si>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</si>
  <si>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</si>
  <si>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</si>
  <si>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</si>
  <si>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</si>
  <si>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</si>
  <si>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</si>
  <si>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</si>
  <si>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</si>
  <si>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</si>
  <si>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</si>
  <si>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</si>
  <si>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</si>
  <si>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</si>
  <si>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</si>
  <si>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</si>
  <si>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</si>
  <si>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</si>
  <si>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</si>
  <si>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</si>
  <si>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</si>
  <si>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</si>
  <si>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</si>
  <si>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</si>
  <si>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</si>
  <si>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</si>
  <si>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</si>
  <si>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</si>
  <si>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</si>
  <si>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</si>
  <si>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</si>
  <si>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</si>
  <si>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</si>
  <si>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</si>
  <si>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</si>
  <si>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</si>
  <si>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</si>
  <si>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</si>
  <si>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</si>
  <si>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</si>
  <si>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</si>
  <si>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</si>
  <si>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</si>
  <si>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</si>
  <si>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</si>
  <si>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</si>
  <si>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</si>
  <si>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</si>
  <si>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</si>
  <si>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</si>
  <si>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</si>
  <si>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</si>
  <si>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</si>
  <si>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</si>
  <si>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</si>
  <si>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</si>
  <si>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</si>
  <si>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</si>
  <si>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</si>
  <si>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</si>
  <si>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</si>
  <si>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</si>
  <si>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</si>
  <si>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</si>
  <si>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</si>
  <si>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</si>
  <si>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</si>
  <si>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</si>
  <si>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</si>
  <si>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</si>
  <si>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</si>
  <si>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</si>
  <si>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</si>
  <si>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</si>
  <si>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</si>
  <si>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</si>
  <si>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</si>
  <si>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</si>
  <si>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</si>
  <si>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</si>
  <si>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</si>
  <si>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</si>
  <si>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</si>
  <si>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</si>
  <si>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</si>
  <si>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</si>
  <si>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</si>
  <si>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</si>
  <si>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</si>
  <si>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</si>
  <si>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</si>
  <si>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</si>
  <si>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</si>
  <si>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</si>
  <si>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</si>
  <si>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</si>
  <si>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</si>
  <si>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</si>
  <si>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</si>
  <si>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</si>
  <si>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</si>
  <si>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</si>
  <si>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</si>
  <si>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</si>
  <si>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</si>
  <si>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</si>
  <si>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</si>
  <si>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</si>
  <si>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</si>
  <si>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</si>
  <si>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</si>
  <si>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</si>
  <si>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</si>
  <si>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</si>
  <si>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</si>
  <si>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</si>
  <si>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</si>
  <si>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</si>
  <si>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</si>
  <si>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</si>
  <si>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</si>
  <si>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</si>
  <si>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</si>
  <si>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</si>
  <si>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</si>
  <si>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</si>
  <si>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</si>
  <si>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</si>
  <si>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</si>
  <si>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</si>
  <si>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</si>
  <si>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</si>
  <si>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</si>
  <si>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</si>
  <si>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</si>
  <si>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</si>
  <si>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</si>
  <si>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</si>
  <si>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</si>
  <si>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</si>
  <si>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</si>
  <si>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</si>
  <si>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</si>
  <si>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</si>
  <si>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</si>
  <si>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</si>
  <si>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</si>
  <si>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</si>
  <si>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</si>
  <si>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</si>
  <si>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</si>
  <si>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</si>
  <si>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</si>
  <si>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</si>
  <si>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</si>
  <si>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</si>
  <si>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</si>
  <si>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</si>
  <si>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</si>
  <si>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</si>
  <si>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</si>
  <si>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</si>
  <si>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</si>
  <si>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</si>
  <si>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</si>
  <si>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</si>
  <si>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</si>
  <si>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</si>
  <si>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</si>
  <si>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</si>
  <si>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</si>
  <si>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</si>
  <si>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</si>
  <si>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</si>
  <si>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</si>
  <si>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</si>
  <si>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</si>
  <si>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</si>
  <si>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</si>
  <si>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</si>
  <si>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</si>
  <si>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</si>
  <si>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</si>
  <si>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</si>
  <si>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</si>
  <si>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</si>
  <si>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</si>
  <si>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</si>
  <si>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</si>
  <si>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</si>
  <si>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</si>
  <si>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</si>
  <si>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</si>
  <si>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</si>
  <si>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</si>
  <si>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</si>
  <si>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</si>
  <si>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</si>
  <si>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</si>
  <si>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</si>
  <si>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</si>
  <si>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</si>
  <si>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</si>
  <si>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</si>
  <si>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</si>
  <si>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</si>
  <si>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</si>
  <si>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</si>
  <si>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</si>
  <si>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</si>
  <si>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</si>
  <si>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</si>
  <si>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</si>
  <si>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</si>
  <si>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</si>
  <si>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</si>
  <si>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</si>
  <si>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</si>
  <si>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</si>
  <si>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</si>
  <si>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</si>
  <si>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</si>
  <si>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</si>
  <si>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</si>
  <si>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</si>
  <si>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</si>
  <si>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</si>
  <si>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</si>
  <si>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</si>
  <si>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</si>
  <si>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</si>
  <si>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</si>
  <si>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</si>
  <si>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</si>
  <si>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</si>
  <si>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</si>
  <si>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</si>
  <si>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</si>
  <si>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</si>
  <si>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</si>
  <si>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</si>
  <si>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</si>
  <si>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</si>
  <si>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</si>
  <si>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</si>
  <si>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</si>
  <si>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</si>
  <si>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</si>
  <si>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</si>
  <si>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</si>
  <si>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</si>
  <si>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</si>
  <si>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</si>
  <si>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</si>
  <si>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</si>
  <si>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</si>
  <si>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</si>
  <si>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</si>
  <si>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</si>
  <si>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</si>
  <si>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</si>
  <si>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</si>
  <si>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</si>
  <si>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</si>
  <si>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</si>
  <si>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</si>
  <si>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</si>
  <si>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</si>
  <si>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</si>
  <si>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</si>
  <si>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</si>
  <si>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</si>
  <si>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</si>
  <si>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</si>
  <si>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</si>
  <si>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</si>
  <si>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</si>
  <si>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</si>
  <si>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</si>
  <si>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</si>
  <si>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</si>
  <si>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</si>
  <si>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</si>
  <si>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</si>
  <si>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</si>
  <si>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</si>
  <si>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</si>
  <si>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</si>
  <si>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</si>
  <si>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</si>
  <si>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</si>
  <si>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</si>
  <si>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</si>
  <si>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</si>
  <si>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</si>
  <si>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</si>
  <si>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</si>
  <si>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</si>
  <si>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</si>
  <si>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</si>
  <si>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</si>
  <si>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</si>
  <si>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</si>
  <si>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</si>
  <si>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</si>
  <si>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</si>
  <si>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</si>
  <si>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</si>
  <si>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</si>
  <si>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</si>
  <si>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</si>
  <si>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</si>
  <si>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</si>
  <si>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</si>
  <si>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</si>
  <si>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</si>
  <si>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</si>
  <si>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</si>
  <si>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</si>
  <si>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</si>
  <si>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</si>
  <si>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</si>
  <si>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</si>
  <si>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</si>
  <si>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</si>
  <si>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</si>
  <si>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</si>
  <si>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</si>
  <si>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</si>
  <si>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</si>
  <si>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</si>
  <si>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</si>
  <si>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</si>
  <si>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</si>
  <si>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</si>
  <si>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</si>
  <si>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</si>
  <si>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</si>
  <si>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</si>
  <si>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</si>
  <si>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</si>
  <si>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</si>
  <si>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</si>
  <si>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</si>
  <si>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</si>
  <si>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</si>
  <si>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</si>
  <si>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</si>
  <si>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</si>
  <si>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</si>
  <si>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</si>
  <si>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</si>
  <si>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</si>
  <si>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</si>
  <si>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</si>
  <si>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</si>
  <si>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</si>
  <si>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</si>
  <si>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</si>
  <si>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</si>
  <si>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</si>
  <si>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</si>
  <si>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</si>
  <si>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</si>
  <si>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</si>
  <si>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</si>
  <si>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</si>
  <si>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</si>
  <si>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</si>
  <si>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</si>
  <si>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</si>
  <si>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</si>
  <si>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</si>
  <si>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</si>
  <si>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</si>
  <si>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</si>
  <si>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</si>
  <si>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</si>
  <si>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</si>
  <si>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</si>
  <si>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</si>
  <si>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</si>
  <si>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</si>
  <si>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</si>
  <si>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</si>
  <si>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</si>
  <si>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</si>
  <si>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</si>
  <si>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</si>
  <si>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</si>
  <si>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</si>
  <si>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</si>
  <si>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</si>
  <si>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</si>
  <si>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</si>
  <si>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</si>
  <si>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</si>
  <si>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</si>
  <si>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</si>
  <si>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</si>
  <si>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</si>
  <si>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</si>
  <si>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</si>
  <si>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</si>
  <si>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</si>
  <si>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</si>
  <si>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</si>
  <si>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</si>
  <si>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</si>
  <si>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</si>
  <si>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</si>
  <si>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</si>
  <si>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</si>
  <si>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</si>
  <si>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</si>
  <si>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</si>
  <si>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</si>
  <si>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</si>
  <si>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</si>
  <si>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</si>
  <si>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</si>
  <si>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</si>
  <si>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</si>
  <si>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</si>
  <si>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</si>
  <si>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</si>
  <si>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</si>
  <si>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</si>
  <si>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</si>
  <si>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</si>
  <si>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</si>
  <si>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</si>
  <si>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</si>
  <si>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</si>
  <si>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</si>
  <si>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</si>
  <si>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</si>
  <si>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</si>
  <si>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</si>
  <si>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</si>
  <si>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</si>
  <si>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</si>
  <si>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</si>
  <si>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</si>
  <si>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</si>
  <si>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</si>
  <si>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</si>
  <si>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</si>
  <si>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</si>
  <si>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</si>
  <si>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</si>
  <si>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</si>
  <si>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</si>
  <si>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</si>
  <si>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</si>
  <si>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</si>
  <si>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</si>
  <si>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</si>
  <si>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</si>
  <si>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</si>
  <si>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</si>
  <si>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</si>
  <si>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</si>
  <si>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</si>
  <si>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</si>
  <si>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</si>
  <si>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</si>
  <si>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</si>
  <si>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</si>
  <si>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</si>
  <si>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</si>
  <si>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</si>
  <si>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</si>
  <si>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</si>
  <si>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</si>
  <si>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</si>
  <si>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</si>
  <si>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</si>
  <si>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</si>
  <si>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</si>
  <si>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</si>
  <si>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</si>
  <si>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</si>
  <si>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</si>
  <si>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</si>
  <si>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</si>
  <si>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</si>
  <si>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</si>
  <si>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</si>
  <si>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</si>
  <si>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</si>
  <si>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</si>
  <si>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</si>
  <si>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</si>
  <si>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</si>
  <si>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</si>
  <si>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</si>
  <si>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</si>
  <si>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</si>
  <si>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</si>
  <si>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</si>
  <si>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</si>
  <si>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</si>
  <si>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</si>
  <si>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</si>
  <si>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</si>
  <si>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</si>
  <si>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</si>
  <si>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</si>
  <si>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</si>
  <si>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</si>
  <si>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</si>
  <si>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</si>
  <si>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</si>
  <si>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</si>
  <si>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</si>
  <si>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</si>
  <si>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</si>
  <si>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</si>
  <si>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</si>
  <si>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</si>
  <si>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</si>
  <si>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</si>
  <si>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</si>
  <si>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</si>
  <si>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</si>
  <si>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</si>
  <si>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</si>
  <si>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</si>
  <si>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</si>
  <si>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</si>
  <si>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</si>
  <si>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</si>
  <si>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</si>
  <si>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</si>
  <si>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</si>
  <si>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</si>
  <si>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</si>
  <si>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</si>
  <si>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</si>
  <si>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</si>
  <si>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</si>
  <si>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</si>
  <si>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</si>
  <si>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</si>
  <si>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</si>
  <si>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</si>
  <si>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</si>
  <si>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</si>
  <si>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</si>
  <si>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</si>
  <si>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</si>
  <si>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</si>
  <si>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</si>
  <si>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</si>
  <si>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</si>
  <si>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</si>
  <si>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</si>
  <si>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</si>
  <si>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</si>
  <si>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</si>
  <si>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</si>
  <si>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</si>
  <si>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</si>
  <si>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</si>
  <si>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</si>
  <si>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</si>
  <si>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</si>
  <si>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</si>
  <si>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</si>
  <si>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</si>
  <si>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</si>
  <si>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</si>
  <si>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</si>
  <si>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</si>
  <si>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</si>
  <si>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</si>
  <si>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</si>
  <si>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</si>
  <si>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</si>
  <si>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</si>
  <si>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</si>
  <si>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</si>
  <si>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</si>
  <si>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</si>
  <si>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</si>
  <si>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</si>
  <si>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</si>
  <si>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</si>
  <si>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</si>
  <si>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</si>
  <si>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</si>
  <si>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</si>
  <si>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</si>
  <si>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</si>
  <si>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</si>
  <si>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</si>
  <si>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</si>
  <si>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</si>
  <si>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</si>
  <si>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</si>
  <si>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</si>
  <si>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</si>
  <si>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</si>
  <si>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</si>
  <si>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</si>
  <si>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</si>
  <si>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</si>
  <si>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</si>
  <si>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</si>
  <si>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</si>
  <si>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</si>
  <si>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</si>
  <si>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</si>
  <si>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</si>
  <si>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</si>
  <si>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</si>
  <si>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</si>
  <si>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</si>
  <si>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</si>
  <si>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</si>
  <si>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</si>
  <si>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</si>
  <si>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</si>
  <si>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</si>
  <si>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</si>
  <si>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</si>
  <si>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</si>
  <si>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</si>
  <si>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</si>
  <si>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</si>
  <si>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</si>
  <si>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</si>
  <si>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</si>
  <si>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</si>
  <si>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</si>
  <si>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</si>
  <si>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</si>
  <si>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</si>
  <si>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</si>
  <si>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</si>
  <si>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</si>
  <si>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</si>
  <si>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</si>
  <si>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</si>
  <si>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</si>
  <si>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</si>
  <si>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</si>
  <si>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</si>
  <si>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</si>
  <si>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</si>
  <si>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</si>
  <si>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</si>
  <si>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</si>
  <si>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</si>
  <si>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</si>
  <si>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</si>
  <si>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</si>
  <si>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</si>
  <si>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</si>
  <si>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</si>
  <si>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</si>
  <si>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</si>
  <si>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</si>
  <si>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</si>
  <si>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</si>
  <si>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</si>
  <si>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</si>
  <si>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</si>
  <si>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</si>
  <si>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</si>
  <si>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</si>
  <si>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</si>
  <si>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</si>
  <si>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</si>
  <si>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</si>
  <si>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</si>
  <si>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</si>
  <si>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</si>
  <si>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</si>
  <si>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</si>
  <si>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</si>
  <si>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</si>
  <si>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</si>
  <si>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</si>
  <si>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</si>
  <si>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</si>
  <si>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</si>
  <si>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</si>
  <si>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</si>
  <si>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</si>
  <si>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</si>
  <si>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</si>
  <si>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</si>
  <si>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</si>
  <si>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</si>
  <si>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</si>
  <si>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</si>
  <si>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</si>
  <si>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</si>
  <si>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</si>
  <si>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</si>
  <si>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</si>
  <si>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</si>
  <si>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</si>
  <si>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</si>
  <si>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</si>
  <si>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</si>
  <si>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</si>
  <si>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</si>
  <si>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</si>
  <si>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</si>
  <si>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</si>
  <si>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</si>
  <si>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</si>
  <si>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</si>
  <si>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</si>
  <si>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</si>
  <si>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</si>
  <si>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</si>
  <si>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</si>
  <si>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</si>
  <si>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</si>
  <si>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</si>
  <si>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</si>
  <si>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</si>
  <si>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</si>
  <si>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</si>
  <si>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</si>
  <si>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</si>
  <si>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</si>
  <si>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</si>
  <si>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</si>
  <si>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</si>
  <si>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</si>
  <si>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</si>
  <si>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</si>
  <si>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</si>
  <si>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</si>
  <si>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</si>
  <si>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</si>
  <si>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</si>
  <si>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</si>
  <si>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</si>
  <si>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</si>
  <si>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</si>
  <si>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</si>
  <si>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</si>
  <si>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</si>
  <si>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</si>
  <si>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</si>
  <si>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</si>
  <si>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</si>
  <si>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</si>
  <si>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</si>
  <si>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</si>
  <si>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</si>
  <si>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</si>
  <si>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</si>
  <si>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</si>
  <si>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</si>
  <si>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</si>
  <si>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</si>
  <si>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</si>
  <si>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</si>
  <si>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</si>
  <si>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</si>
  <si>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</si>
  <si>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</si>
  <si>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</si>
  <si>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</si>
  <si>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</si>
  <si>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</si>
  <si>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</si>
  <si>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</si>
  <si>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</si>
  <si>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</si>
  <si>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</si>
  <si>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</si>
  <si>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</si>
  <si>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</si>
  <si>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</si>
  <si>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</si>
  <si>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</si>
  <si>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</si>
  <si>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</si>
  <si>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</si>
  <si>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</si>
  <si>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</si>
  <si>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</si>
  <si>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</si>
  <si>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</si>
  <si>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</si>
  <si>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</si>
  <si>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</si>
  <si>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</si>
  <si>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</si>
  <si>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</si>
  <si>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</si>
  <si>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</si>
  <si>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</si>
  <si>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</si>
  <si>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</si>
  <si>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</si>
  <si>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</si>
  <si>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</si>
  <si>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</si>
  <si>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</si>
  <si>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</si>
  <si>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</si>
  <si>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</si>
  <si>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</si>
  <si>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</si>
  <si>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</si>
  <si>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</si>
  <si>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</si>
  <si>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</si>
  <si>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</si>
  <si>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</si>
  <si>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</si>
  <si>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</si>
  <si>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</si>
  <si>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</si>
  <si>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</si>
  <si>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</si>
  <si>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</si>
  <si>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</si>
  <si>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</si>
  <si>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</si>
  <si>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</si>
  <si>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</si>
  <si>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</si>
  <si>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</si>
  <si>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</si>
  <si>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</si>
  <si>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</si>
  <si>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</si>
  <si>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</si>
  <si>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</si>
  <si>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</si>
  <si>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</si>
  <si>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</si>
  <si>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</si>
  <si>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</si>
  <si>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</si>
  <si>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</si>
  <si>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</si>
  <si>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</si>
  <si>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</si>
  <si>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</si>
  <si>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</si>
  <si>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</si>
  <si>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</si>
  <si>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</si>
  <si>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</si>
  <si>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</si>
  <si>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</si>
  <si>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</si>
  <si>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</si>
  <si>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</si>
  <si>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</si>
  <si>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</si>
  <si>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</si>
  <si>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</si>
  <si>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</si>
  <si>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</si>
  <si>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</si>
  <si>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</si>
  <si>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</si>
  <si>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</si>
  <si>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</si>
  <si>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</si>
  <si>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</si>
  <si>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</si>
  <si>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</si>
  <si>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</si>
  <si>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</si>
  <si>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</si>
  <si>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</si>
  <si>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</si>
  <si>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</si>
  <si>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</si>
  <si>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</si>
  <si>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</si>
  <si>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</si>
  <si>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</si>
  <si>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</si>
  <si>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</si>
  <si>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</si>
  <si>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</si>
  <si>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</si>
  <si>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</si>
  <si>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</si>
  <si>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</si>
  <si>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</si>
  <si>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</si>
  <si>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</si>
  <si>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</si>
  <si>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</si>
  <si>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</si>
  <si>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</si>
  <si>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</si>
  <si>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</si>
  <si>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</si>
  <si>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</si>
  <si>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</si>
  <si>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</si>
  <si>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</si>
  <si>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</si>
  <si>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</si>
  <si>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</si>
  <si>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</si>
  <si>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</si>
  <si>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</si>
  <si>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</si>
  <si>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</si>
  <si>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</si>
  <si>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</si>
  <si>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</si>
  <si>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</si>
  <si>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</si>
  <si>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</si>
  <si>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</si>
  <si>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</si>
  <si>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</si>
  <si>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</si>
  <si>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</si>
  <si>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</si>
  <si>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</si>
  <si>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</si>
  <si>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</si>
  <si>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</si>
  <si>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</si>
  <si>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</si>
  <si>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</si>
  <si>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</si>
  <si>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</si>
  <si>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</si>
  <si>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</si>
  <si>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</si>
  <si>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</si>
  <si>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</si>
  <si>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</si>
  <si>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</si>
  <si>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</si>
  <si>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</si>
  <si>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</si>
  <si>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</si>
  <si>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</si>
  <si>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</si>
  <si>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</si>
  <si>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</si>
  <si>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</si>
  <si>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</si>
  <si>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</si>
  <si>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</si>
  <si>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</si>
  <si>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</si>
  <si>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</si>
  <si>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</si>
  <si>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</si>
  <si>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</si>
  <si>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</si>
  <si>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</si>
  <si>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</si>
  <si>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</si>
  <si>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</si>
  <si>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</si>
  <si>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</si>
  <si>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</si>
  <si>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</si>
  <si>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</si>
  <si>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</si>
  <si>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</si>
  <si>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</si>
  <si>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</si>
  <si>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</si>
  <si>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</si>
  <si>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</si>
  <si>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</si>
  <si>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</si>
  <si>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</si>
  <si>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</si>
  <si>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</si>
  <si>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</si>
  <si>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</si>
  <si>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</si>
  <si>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</si>
  <si>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</si>
  <si>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</si>
  <si>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</si>
  <si>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</si>
  <si>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</si>
  <si>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</si>
  <si>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</si>
  <si>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</si>
  <si>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</si>
  <si>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</si>
  <si>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</si>
  <si>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</si>
  <si>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</si>
  <si>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</si>
  <si>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</si>
  <si>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</si>
  <si>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</si>
  <si>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</si>
  <si>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</si>
  <si>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</si>
  <si>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</si>
  <si>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</si>
  <si>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</si>
  <si>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</si>
  <si>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</si>
  <si>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</si>
  <si>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</si>
  <si>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</si>
  <si>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</si>
  <si>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</si>
  <si>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</si>
  <si>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</si>
  <si>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</si>
  <si>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</si>
  <si>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</si>
  <si>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</si>
  <si>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</si>
  <si>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</si>
  <si>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</si>
  <si>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</si>
  <si>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</si>
  <si>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</si>
  <si>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</si>
  <si>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</si>
  <si>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</si>
  <si>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</si>
  <si>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</si>
  <si>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</si>
  <si>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</si>
  <si>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</si>
  <si>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</si>
  <si>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</si>
  <si>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</si>
  <si>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</si>
  <si>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</si>
  <si>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</si>
  <si>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</si>
  <si>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</si>
  <si>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</si>
  <si>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</si>
  <si>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</si>
  <si>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</si>
  <si>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</si>
  <si>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</si>
  <si>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</si>
  <si>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</si>
  <si>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</si>
  <si>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</si>
  <si>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</si>
  <si>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</si>
  <si>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</si>
  <si>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</si>
  <si>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</si>
  <si>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</si>
  <si>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</si>
  <si>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</si>
  <si>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</si>
  <si>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</si>
  <si>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</si>
  <si>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</si>
  <si>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</si>
  <si>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</si>
  <si>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</si>
  <si>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</si>
  <si>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</si>
  <si>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</si>
  <si>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</si>
  <si>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</si>
  <si>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</si>
  <si>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</si>
  <si>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</si>
  <si>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</si>
  <si>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</si>
  <si>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</si>
  <si>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</si>
  <si>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</si>
  <si>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</si>
  <si>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</si>
  <si>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</si>
  <si>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</si>
  <si>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</si>
  <si>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</si>
  <si>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</si>
  <si>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</si>
  <si>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</si>
  <si>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</si>
  <si>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</si>
  <si>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</si>
  <si>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</si>
  <si>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</si>
  <si>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</si>
  <si>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</si>
  <si>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</si>
  <si>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</si>
  <si>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</si>
  <si>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</si>
  <si>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</si>
  <si>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</si>
  <si>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</si>
  <si>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</si>
  <si>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</si>
  <si>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</si>
  <si>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</si>
  <si>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</si>
  <si>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</si>
  <si>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</si>
  <si>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</si>
  <si>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</si>
  <si>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</si>
  <si>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</si>
  <si>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</si>
  <si>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</si>
  <si>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</si>
  <si>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</si>
  <si>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</si>
  <si>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</si>
  <si>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</si>
  <si>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</si>
  <si>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</si>
  <si>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</si>
  <si>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</si>
  <si>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</si>
  <si>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</si>
  <si>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</si>
  <si>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</si>
  <si>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</si>
  <si>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</si>
  <si>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</si>
  <si>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</si>
  <si>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</si>
  <si>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</si>
  <si>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</si>
  <si>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</si>
  <si>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</si>
  <si>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</si>
  <si>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</si>
  <si>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</si>
  <si>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</si>
  <si>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</si>
  <si>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</si>
  <si>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</si>
  <si>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</si>
  <si>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</si>
  <si>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</si>
  <si>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</si>
  <si>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</si>
  <si>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</si>
  <si>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</si>
  <si>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</si>
  <si>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</si>
  <si>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</si>
  <si>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</si>
  <si>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</si>
  <si>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</si>
  <si>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</si>
  <si>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</si>
  <si>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</si>
  <si>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</si>
  <si>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</si>
  <si>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</si>
  <si>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</si>
  <si>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</si>
  <si>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</si>
  <si>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</si>
  <si>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</si>
  <si>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</si>
  <si>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</si>
  <si>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</si>
  <si>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</si>
  <si>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</si>
  <si>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</si>
  <si>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</si>
  <si>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</si>
  <si>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</si>
  <si>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</si>
  <si>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</si>
  <si>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</si>
  <si>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</si>
  <si>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</si>
  <si>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</si>
  <si>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</si>
  <si>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</si>
  <si>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</si>
  <si>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</si>
  <si>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</si>
  <si>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</si>
  <si>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</si>
  <si>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</si>
  <si>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</si>
  <si>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</si>
  <si>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</si>
  <si>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</si>
  <si>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</si>
  <si>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</si>
  <si>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</si>
  <si>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</si>
  <si>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</si>
  <si>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</si>
  <si>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</si>
  <si>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</si>
  <si>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</si>
  <si>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</si>
  <si>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</si>
  <si>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</si>
  <si>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</si>
  <si>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</si>
  <si>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</si>
  <si>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</si>
  <si>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</si>
  <si>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</si>
  <si>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</si>
  <si>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</si>
  <si>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</si>
  <si>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</si>
  <si>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</si>
  <si>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</si>
  <si>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</si>
  <si>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</si>
  <si>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</si>
  <si>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</si>
  <si>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</si>
  <si>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</si>
  <si>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</si>
  <si>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</si>
  <si>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</si>
  <si>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</si>
  <si>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</si>
  <si>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</si>
  <si>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</si>
  <si>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</si>
  <si>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</si>
  <si>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</si>
  <si>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</si>
  <si>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</si>
  <si>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</si>
  <si>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</si>
  <si>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</si>
  <si>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</si>
  <si>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</si>
  <si>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</si>
  <si>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</si>
  <si>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</si>
  <si>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</si>
  <si>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</si>
  <si>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</si>
  <si>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</si>
  <si>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</si>
  <si>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</si>
  <si>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</si>
  <si>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</si>
  <si>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</si>
  <si>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</si>
  <si>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</si>
  <si>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</si>
  <si>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</si>
  <si>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</si>
  <si>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</si>
  <si>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</si>
  <si>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</si>
  <si>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</si>
  <si>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</si>
  <si>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</si>
  <si>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</si>
  <si>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</si>
  <si>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</si>
  <si>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</si>
  <si>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</si>
  <si>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</si>
  <si>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</si>
  <si>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</si>
  <si>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</si>
  <si>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</si>
  <si>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</si>
  <si>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</si>
  <si>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</si>
  <si>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</si>
  <si>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</si>
  <si>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</si>
  <si>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</si>
  <si>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</si>
  <si>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</si>
  <si>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</si>
  <si>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</si>
  <si>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</si>
  <si>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</si>
  <si>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</si>
  <si>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</si>
  <si>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</si>
  <si>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</si>
  <si>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</si>
  <si>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</si>
  <si>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</si>
  <si>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</si>
  <si>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</si>
  <si>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</si>
  <si>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</si>
  <si>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</si>
  <si>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</si>
  <si>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</si>
  <si>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</si>
  <si>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</si>
  <si>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</si>
  <si>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</si>
  <si>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</si>
  <si>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</si>
  <si>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</si>
  <si>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</si>
  <si>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</si>
  <si>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</si>
  <si>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</si>
  <si>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</si>
  <si>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</si>
  <si>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</si>
  <si>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</si>
  <si>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</si>
  <si>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</si>
  <si>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</si>
  <si>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</si>
  <si>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</si>
  <si>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</si>
  <si>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</si>
  <si>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</si>
  <si>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</si>
  <si>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</si>
  <si>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</si>
  <si>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</si>
  <si>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</si>
  <si>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</si>
  <si>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</si>
  <si>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</si>
  <si>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</si>
  <si>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</si>
  <si>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</si>
  <si>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</si>
  <si>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</si>
  <si>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</si>
  <si>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</si>
  <si>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</si>
  <si>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</si>
  <si>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</si>
  <si>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</si>
  <si>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</si>
  <si>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</si>
  <si>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</si>
  <si>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</si>
  <si>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</si>
  <si>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</si>
  <si>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</si>
  <si>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</si>
  <si>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</si>
  <si>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</si>
  <si>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</si>
  <si>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</si>
  <si>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</si>
  <si>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</si>
  <si>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</si>
  <si>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</si>
  <si>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</si>
  <si>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</si>
  <si>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</si>
  <si>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</si>
  <si>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</si>
  <si>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</si>
  <si>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</si>
  <si>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</si>
  <si>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</si>
  <si>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</si>
  <si>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</si>
  <si>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</si>
  <si>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</si>
  <si>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</si>
  <si>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</si>
  <si>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</si>
  <si>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</si>
  <si>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</si>
  <si>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</si>
  <si>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</si>
  <si>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</si>
  <si>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</si>
  <si>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</si>
  <si>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</si>
  <si>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</si>
  <si>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</si>
  <si>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</si>
  <si>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</si>
  <si>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</si>
  <si>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</si>
  <si>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</si>
  <si>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</si>
  <si>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</si>
  <si>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</si>
  <si>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</si>
  <si>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</si>
  <si>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</si>
  <si>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</si>
  <si>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</si>
  <si>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</si>
  <si>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</si>
  <si>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</si>
  <si>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</si>
  <si>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</si>
  <si>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</si>
  <si>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</si>
  <si>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</si>
  <si>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</si>
  <si>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</si>
  <si>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</si>
  <si>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</si>
  <si>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</si>
  <si>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</si>
  <si>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</si>
  <si>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</si>
  <si>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</si>
  <si>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</si>
  <si>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</si>
  <si>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</si>
  <si>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</si>
  <si>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</si>
  <si>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</si>
  <si>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</si>
  <si>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</si>
  <si>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</si>
  <si>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</si>
  <si>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</si>
  <si>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</si>
  <si>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</si>
  <si>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</si>
  <si>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</si>
  <si>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</si>
  <si>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</si>
  <si>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</si>
  <si>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</si>
  <si>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</si>
  <si>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</si>
  <si>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</si>
  <si>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</si>
  <si>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</si>
  <si>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</si>
  <si>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</si>
  <si>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</si>
  <si>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</si>
  <si>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</si>
  <si>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</si>
  <si>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</si>
  <si>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</si>
  <si>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</si>
  <si>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</si>
  <si>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</si>
  <si>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</si>
  <si>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</si>
  <si>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</si>
  <si>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</si>
  <si>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</si>
  <si>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</si>
  <si>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</si>
  <si>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</si>
  <si>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</si>
  <si>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</si>
  <si>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</si>
  <si>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</si>
  <si>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</si>
  <si>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</si>
  <si>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</si>
  <si>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</si>
  <si>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</si>
  <si>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</si>
  <si>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</si>
  <si>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</si>
  <si>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</si>
  <si>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</si>
  <si>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</si>
  <si>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</si>
  <si>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</si>
  <si>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</si>
  <si>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</si>
  <si>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</si>
  <si>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</si>
  <si>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</si>
  <si>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</si>
  <si>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</si>
  <si>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</si>
  <si>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</si>
  <si>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</si>
  <si>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</si>
  <si>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</si>
  <si>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</si>
  <si>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</si>
  <si>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</si>
  <si>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</si>
  <si>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</si>
  <si>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</si>
  <si>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</si>
  <si>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</si>
  <si>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</si>
  <si>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</si>
  <si>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</si>
  <si>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</si>
  <si>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</si>
  <si>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</si>
  <si>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</si>
  <si>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</si>
  <si>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</si>
  <si>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</si>
  <si>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</si>
  <si>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</si>
  <si>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</si>
  <si>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</si>
  <si>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</si>
  <si>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</si>
  <si>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</si>
  <si>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</si>
  <si>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</si>
  <si>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</si>
  <si>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</si>
  <si>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</si>
  <si>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</si>
  <si>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</si>
  <si>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</si>
  <si>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</si>
  <si>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</si>
  <si>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</si>
  <si>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</si>
  <si>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</si>
  <si>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</si>
  <si>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</si>
  <si>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</si>
  <si>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</si>
  <si>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</si>
  <si>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</si>
  <si>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</si>
  <si>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</si>
  <si>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</si>
  <si>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</si>
  <si>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</si>
  <si>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</si>
  <si>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</si>
  <si>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</si>
  <si>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</si>
  <si>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</si>
  <si>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</si>
  <si>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</si>
  <si>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</si>
  <si>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</si>
  <si>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</si>
  <si>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</si>
  <si>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</si>
  <si>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</si>
  <si>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</si>
  <si>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</si>
  <si>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</si>
  <si>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</si>
  <si>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</si>
  <si>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</si>
  <si>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</si>
  <si>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</si>
  <si>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</si>
  <si>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</si>
  <si>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</si>
  <si>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</si>
  <si>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</si>
  <si>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</si>
  <si>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</si>
  <si>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</si>
  <si>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</si>
  <si>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</si>
  <si>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</si>
  <si>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</si>
  <si>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</si>
  <si>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</si>
  <si>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</si>
  <si>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</si>
  <si>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</si>
  <si>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</si>
  <si>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</si>
  <si>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</si>
  <si>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</si>
  <si>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</si>
  <si>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</si>
  <si>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</si>
  <si>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</si>
  <si>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</si>
  <si>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</si>
  <si>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</si>
  <si>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</si>
  <si>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</si>
  <si>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</si>
  <si>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</si>
  <si>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</si>
  <si>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</si>
  <si>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</si>
  <si>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</si>
  <si>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</si>
  <si>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</si>
  <si>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</si>
  <si>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</si>
  <si>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</si>
  <si>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</si>
  <si>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</si>
  <si>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</si>
  <si>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</si>
  <si>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</si>
  <si>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</si>
  <si>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</si>
  <si>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</si>
  <si>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</si>
  <si>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</si>
  <si>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</si>
  <si>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</si>
  <si>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</si>
  <si>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</si>
  <si>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</si>
  <si>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</si>
  <si>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</si>
  <si>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</si>
  <si>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</si>
  <si>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</si>
  <si>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</si>
  <si>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</si>
  <si>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</si>
  <si>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</si>
  <si>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</si>
  <si>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</si>
  <si>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</si>
  <si>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</si>
  <si>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</si>
  <si>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</si>
  <si>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</si>
  <si>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</si>
  <si>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</si>
  <si>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</si>
  <si>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</si>
  <si>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</si>
  <si>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</si>
  <si>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</si>
  <si>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</si>
  <si>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</si>
  <si>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</si>
  <si>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</si>
  <si>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</si>
  <si>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</si>
  <si>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</si>
  <si>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</si>
  <si>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</si>
  <si>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</si>
  <si>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</si>
  <si>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</si>
  <si>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</si>
  <si>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</si>
  <si>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</si>
  <si>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</si>
  <si>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</si>
  <si>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</si>
  <si>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</si>
  <si>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</si>
  <si>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</si>
  <si>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</si>
  <si>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</si>
  <si>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</si>
  <si>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</si>
  <si>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</si>
  <si>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</si>
  <si>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</si>
  <si>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</si>
  <si>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</si>
  <si>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</si>
  <si>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</si>
  <si>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</si>
  <si>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</si>
  <si>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</si>
  <si>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</si>
  <si>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</si>
  <si>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</si>
  <si>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</si>
  <si>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</si>
  <si>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</si>
  <si>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</si>
  <si>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</si>
  <si>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</si>
  <si>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</si>
  <si>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</si>
  <si>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</si>
  <si>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</si>
  <si>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</si>
  <si>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</si>
  <si>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</si>
  <si>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</si>
  <si>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</si>
  <si>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</si>
  <si>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</si>
  <si>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</si>
  <si>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</si>
  <si>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</si>
  <si>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</si>
  <si>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</si>
  <si>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</si>
  <si>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</si>
  <si>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</si>
  <si>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</si>
  <si>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</si>
  <si>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</si>
  <si>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</si>
  <si>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</si>
  <si>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</si>
  <si>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</si>
  <si>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</si>
  <si>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</si>
  <si>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</si>
  <si>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</si>
  <si>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</si>
  <si>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</si>
  <si>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</si>
  <si>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</si>
  <si>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</si>
  <si>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</si>
  <si>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</si>
  <si>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</si>
  <si>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</si>
  <si>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</si>
  <si>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</si>
  <si>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</si>
  <si>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</si>
  <si>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</si>
  <si>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</si>
  <si>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</si>
  <si>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</si>
  <si>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</si>
  <si>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</si>
  <si>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</si>
  <si>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</si>
  <si>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</si>
  <si>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</si>
  <si>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</si>
  <si>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</si>
  <si>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</si>
  <si>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</si>
  <si>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</si>
  <si>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</si>
  <si>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</si>
  <si>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</si>
  <si>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</si>
  <si>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</si>
  <si>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</si>
  <si>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</si>
  <si>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</si>
  <si>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</si>
  <si>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</si>
  <si>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</si>
  <si>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</si>
  <si>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</si>
  <si>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</si>
  <si>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</si>
  <si>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</si>
  <si>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</si>
  <si>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</si>
  <si>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</si>
  <si>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</si>
  <si>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</si>
  <si>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</si>
  <si>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</si>
  <si>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</si>
  <si>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</si>
  <si>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</si>
  <si>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</si>
  <si>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</si>
  <si>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</si>
  <si>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</si>
  <si>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</si>
  <si>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</si>
  <si>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</si>
  <si>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</si>
  <si>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</si>
  <si>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</si>
  <si>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</si>
  <si>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</si>
  <si>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</si>
  <si>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</si>
  <si>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</si>
  <si>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</si>
  <si>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</si>
  <si>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</si>
  <si>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</si>
  <si>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</si>
  <si>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</si>
  <si>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</si>
  <si>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</si>
  <si>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</si>
  <si>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</si>
  <si>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</si>
  <si>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</si>
  <si>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</si>
  <si>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</si>
  <si>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</si>
  <si>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</si>
  <si>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</si>
  <si>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</si>
  <si>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</si>
  <si>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</si>
  <si>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</si>
  <si>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</si>
  <si>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</si>
  <si>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</si>
  <si>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</si>
  <si>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</si>
  <si>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</si>
  <si>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</si>
  <si>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</si>
  <si>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</si>
  <si>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</si>
  <si>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</si>
  <si>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</si>
  <si>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</si>
  <si>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</si>
  <si>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</si>
  <si>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</si>
  <si>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</si>
  <si>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</si>
  <si>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</si>
  <si>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</si>
  <si>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</si>
  <si>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</si>
  <si>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</si>
  <si>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</si>
  <si>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</si>
  <si>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</si>
  <si>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</si>
  <si>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</si>
  <si>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</si>
  <si>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</si>
  <si>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</si>
  <si>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</si>
  <si>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</si>
  <si>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</si>
  <si>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</si>
  <si>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</si>
  <si>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</si>
  <si>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</si>
  <si>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</si>
  <si>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</si>
  <si>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</si>
  <si>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</si>
  <si>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</si>
  <si>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</si>
  <si>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</si>
  <si>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</si>
  <si>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</si>
  <si>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</si>
  <si>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</si>
  <si>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</si>
  <si>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</si>
  <si>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</si>
  <si>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</si>
  <si>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</si>
  <si>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</si>
  <si>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</si>
  <si>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</si>
  <si>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</si>
  <si>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</si>
  <si>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</si>
  <si>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</si>
  <si>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</si>
  <si>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</si>
  <si>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</si>
  <si>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</si>
  <si>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</si>
  <si>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</si>
  <si>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</si>
  <si>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</si>
  <si>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</si>
  <si>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</si>
  <si>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</si>
  <si>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</si>
  <si>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</si>
  <si>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</si>
  <si>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</si>
  <si>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</si>
  <si>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</si>
  <si>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</si>
  <si>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</si>
  <si>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</si>
  <si>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</si>
  <si>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</si>
  <si>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</si>
  <si>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</si>
  <si>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</si>
  <si>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</si>
  <si>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</si>
  <si>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</si>
  <si>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</si>
  <si>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</si>
  <si>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</si>
  <si>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</si>
  <si>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</si>
  <si>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</si>
  <si>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</si>
  <si>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</si>
  <si>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</si>
  <si>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</si>
  <si>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</si>
  <si>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</si>
  <si>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</si>
  <si>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</si>
  <si>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</si>
  <si>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</si>
  <si>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</si>
  <si>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</si>
  <si>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</si>
  <si>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</si>
  <si>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</si>
  <si>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</si>
  <si>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</si>
  <si>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</si>
  <si>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</si>
  <si>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</si>
  <si>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</si>
  <si>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</si>
  <si>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</si>
  <si>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</si>
  <si>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</si>
  <si>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</si>
  <si>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</si>
  <si>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</si>
  <si>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</si>
  <si>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</si>
  <si>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</si>
  <si>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</si>
  <si>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</si>
  <si>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</si>
  <si>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</si>
  <si>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</si>
  <si>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</si>
  <si>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</si>
  <si>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</si>
  <si>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</si>
  <si>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</si>
  <si>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</si>
  <si>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</si>
  <si>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</si>
  <si>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</si>
  <si>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</si>
  <si>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</si>
  <si>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</si>
  <si>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</si>
  <si>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</si>
  <si>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</si>
  <si>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</si>
  <si>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</si>
  <si>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</si>
  <si>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</si>
  <si>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</si>
  <si>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</si>
  <si>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</si>
  <si>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</si>
  <si>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</si>
  <si>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</si>
  <si>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</si>
  <si>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</si>
  <si>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</si>
  <si>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</si>
  <si>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</si>
  <si>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</si>
  <si>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</si>
  <si>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</si>
  <si>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</si>
  <si>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</si>
  <si>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</si>
  <si>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</si>
  <si>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</si>
  <si>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</si>
  <si>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</si>
  <si>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</si>
  <si>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</si>
  <si>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</si>
  <si>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</si>
  <si>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</si>
  <si>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</si>
  <si>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</si>
  <si>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</si>
  <si>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</si>
  <si>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</si>
  <si>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</si>
  <si>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</si>
  <si>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</si>
  <si>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</si>
  <si>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</si>
  <si>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</si>
  <si>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</si>
  <si>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</si>
  <si>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</si>
  <si>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</si>
  <si>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</si>
  <si>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</si>
  <si>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</si>
  <si>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</si>
  <si>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</si>
  <si>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</si>
  <si>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</si>
  <si>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</si>
  <si>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</si>
  <si>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</si>
  <si>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</si>
  <si>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</si>
  <si>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</si>
  <si>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</si>
  <si>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</si>
  <si>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</si>
  <si>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</si>
  <si>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</si>
  <si>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</si>
  <si>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</si>
  <si>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</si>
  <si>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</si>
  <si>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</si>
  <si>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</si>
  <si>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</si>
  <si>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</si>
  <si>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</si>
  <si>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</si>
  <si>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</si>
  <si>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</si>
  <si>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</si>
  <si>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</si>
  <si>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</si>
  <si>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</si>
  <si>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</si>
  <si>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</si>
  <si>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</si>
  <si>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</si>
  <si>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</si>
  <si>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</si>
  <si>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</si>
  <si>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</si>
  <si>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</si>
  <si>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</si>
  <si>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</si>
  <si>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</si>
  <si>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</si>
  <si>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</si>
  <si>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</si>
  <si>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</si>
  <si>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</si>
  <si>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</si>
  <si>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</si>
  <si>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</si>
  <si>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</si>
  <si>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</si>
  <si>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</si>
  <si>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</si>
  <si>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</si>
  <si>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</si>
  <si>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</si>
  <si>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</si>
  <si>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</si>
  <si>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</si>
  <si>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</si>
  <si>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</si>
  <si>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</si>
  <si>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</si>
  <si>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</si>
  <si>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</si>
  <si>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</si>
  <si>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</si>
  <si>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</si>
  <si>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</si>
  <si>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</si>
  <si>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</si>
  <si>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</si>
  <si>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</si>
  <si>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</si>
  <si>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</si>
  <si>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</si>
  <si>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</si>
  <si>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</si>
  <si>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</si>
  <si>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</si>
  <si>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</si>
  <si>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</si>
  <si>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</si>
  <si>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</si>
  <si>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</si>
  <si>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</si>
  <si>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</si>
  <si>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</si>
  <si>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</si>
  <si>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</si>
  <si>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</si>
  <si>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</si>
  <si>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</si>
  <si>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</si>
  <si>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</si>
  <si>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</si>
  <si>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</si>
  <si>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</si>
  <si>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</si>
  <si>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</si>
  <si>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</si>
  <si>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</si>
  <si>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</si>
  <si>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</si>
  <si>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</si>
  <si>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</si>
  <si>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</si>
  <si>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</si>
  <si>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</si>
  <si>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</si>
  <si>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</si>
  <si>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</si>
  <si>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</si>
  <si>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</si>
  <si>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</si>
  <si>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</si>
  <si>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</si>
  <si>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</si>
  <si>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</si>
  <si>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</si>
  <si>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</si>
  <si>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</si>
  <si>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</si>
  <si>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</si>
  <si>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</si>
  <si>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</si>
  <si>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</si>
  <si>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</si>
  <si>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</si>
  <si>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</si>
  <si>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</si>
  <si>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</si>
  <si>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</si>
  <si>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</si>
  <si>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</si>
  <si>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</si>
  <si>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</si>
  <si>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</si>
  <si>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</si>
  <si>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</si>
  <si>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</si>
  <si>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</si>
  <si>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</si>
  <si>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</si>
  <si>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</si>
  <si>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</si>
  <si>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</si>
  <si>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</si>
  <si>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</si>
  <si>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</si>
  <si>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</si>
  <si>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</si>
  <si>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</si>
  <si>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</si>
  <si>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</si>
  <si>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</si>
  <si>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</si>
  <si>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</si>
  <si>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</si>
  <si>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</si>
  <si>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</si>
  <si>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</si>
  <si>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</si>
  <si>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</si>
  <si>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</si>
  <si>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</si>
  <si>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</si>
  <si>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</si>
  <si>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</si>
  <si>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</si>
  <si>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</si>
  <si>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</si>
  <si>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</si>
  <si>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</si>
  <si>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</si>
  <si>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</si>
  <si>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</si>
  <si>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</si>
  <si>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</si>
  <si>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</si>
  <si>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</si>
  <si>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</si>
  <si>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</si>
  <si>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</si>
  <si>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</si>
  <si>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</si>
  <si>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</si>
  <si>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</si>
  <si>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</si>
  <si>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</si>
  <si>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</si>
  <si>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</si>
  <si>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</si>
  <si>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</si>
  <si>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</si>
  <si>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</si>
  <si>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</si>
  <si>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</si>
  <si>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</si>
  <si>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</si>
  <si>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</si>
  <si>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</si>
  <si>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</si>
  <si>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</si>
  <si>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</si>
  <si>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</si>
  <si>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</si>
  <si>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</si>
  <si>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</si>
  <si>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</si>
  <si>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</si>
  <si>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</si>
  <si>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</si>
  <si>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</si>
  <si>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</si>
  <si>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</si>
  <si>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</si>
  <si>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</si>
  <si>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</si>
  <si>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</si>
  <si>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</si>
  <si>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</si>
  <si>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</si>
  <si>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</si>
  <si>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</si>
  <si>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</si>
  <si>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</si>
  <si>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</si>
  <si>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</si>
  <si>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</si>
  <si>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</si>
  <si>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</si>
  <si>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</si>
  <si>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</si>
  <si>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</si>
  <si>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</si>
  <si>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</si>
  <si>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</si>
  <si>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</si>
  <si>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</si>
  <si>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</si>
  <si>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</si>
  <si>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</si>
  <si>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</si>
  <si>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</si>
  <si>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</si>
  <si>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</si>
  <si>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</si>
  <si>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</si>
  <si>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</si>
  <si>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</si>
  <si>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</si>
  <si>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</si>
  <si>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</si>
  <si>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</si>
  <si>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</si>
  <si>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</si>
  <si>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</si>
  <si>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</si>
  <si>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</si>
  <si>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</si>
  <si>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</si>
  <si>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</si>
  <si>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</si>
  <si>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</si>
  <si>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</si>
  <si>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</si>
  <si>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</si>
  <si>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</si>
  <si>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</si>
  <si>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</si>
  <si>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</si>
  <si>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</si>
  <si>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</si>
  <si>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</si>
  <si>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</si>
  <si>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</si>
  <si>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</si>
  <si>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</si>
  <si>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</si>
  <si>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</si>
  <si>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</si>
  <si>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</si>
  <si>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</si>
  <si>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</si>
  <si>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</si>
  <si>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</si>
  <si>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</si>
  <si>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</si>
  <si>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</si>
  <si>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</si>
  <si>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</si>
  <si>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</si>
  <si>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</si>
  <si>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</si>
  <si>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</si>
  <si>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</si>
  <si>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</si>
  <si>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</si>
  <si>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</si>
  <si>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</si>
  <si>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</si>
  <si>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</si>
  <si>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</si>
  <si>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</si>
  <si>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</si>
  <si>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</si>
  <si>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</si>
  <si>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</si>
  <si>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</si>
  <si>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</si>
  <si>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</si>
  <si>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</si>
  <si>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</si>
  <si>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</si>
  <si>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</si>
  <si>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</si>
  <si>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</si>
  <si>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</si>
  <si>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</si>
  <si>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</si>
  <si>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</si>
  <si>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</si>
  <si>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</si>
  <si>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</si>
  <si>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</si>
  <si>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</si>
  <si>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</si>
  <si>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</si>
  <si>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</si>
  <si>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</si>
  <si>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</si>
  <si>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</si>
  <si>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</si>
  <si>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</si>
  <si>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</si>
  <si>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</si>
  <si>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</si>
  <si>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</si>
  <si>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</si>
  <si>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</si>
  <si>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</si>
  <si>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</si>
  <si>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</si>
  <si>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</si>
  <si>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</si>
  <si>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</si>
  <si>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</si>
  <si>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</si>
  <si>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</si>
  <si>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</si>
  <si>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</si>
  <si>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</si>
  <si>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</si>
  <si>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</si>
  <si>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</si>
  <si>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</si>
  <si>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</si>
  <si>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</si>
  <si>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</si>
  <si>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</si>
  <si>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</si>
  <si>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</si>
  <si>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</si>
  <si>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</si>
  <si>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</si>
  <si>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</si>
  <si>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</si>
  <si>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</si>
  <si>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</si>
  <si>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</si>
  <si>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</si>
  <si>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</si>
  <si>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</si>
  <si>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</si>
  <si>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</si>
  <si>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</si>
  <si>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</si>
  <si>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</si>
  <si>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</si>
  <si>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</si>
  <si>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</si>
  <si>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</si>
  <si>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</si>
  <si>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</si>
  <si>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</si>
  <si>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</si>
  <si>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</si>
  <si>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</si>
  <si>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</si>
  <si>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</si>
  <si>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</si>
  <si>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</si>
  <si>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</si>
  <si>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</si>
  <si>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</si>
  <si>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</si>
  <si>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</si>
  <si>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</si>
  <si>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</si>
  <si>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</si>
  <si>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</si>
  <si>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</si>
  <si>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</si>
  <si>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</si>
  <si>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</si>
  <si>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</si>
  <si>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</si>
  <si>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</si>
  <si>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</si>
  <si>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</si>
  <si>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</si>
  <si>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</si>
  <si>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</si>
  <si>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</si>
  <si>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</si>
  <si>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</si>
  <si>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</si>
  <si>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</si>
  <si>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</si>
  <si>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</si>
  <si>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</si>
  <si>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</si>
  <si>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</si>
  <si>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</si>
  <si>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</si>
  <si>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</si>
  <si>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</si>
  <si>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</si>
  <si>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</si>
  <si>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</si>
  <si>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</si>
  <si>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</si>
  <si>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</si>
  <si>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</si>
  <si>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</si>
  <si>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</si>
  <si>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</si>
  <si>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</si>
  <si>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</si>
  <si>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</si>
  <si>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</si>
  <si>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</si>
  <si>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</si>
  <si>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</si>
  <si>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</si>
  <si>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</si>
  <si>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</si>
  <si>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</si>
  <si>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</si>
  <si>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</si>
  <si>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</si>
  <si>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</si>
  <si>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</si>
  <si>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</si>
  <si>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</si>
  <si>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</si>
  <si>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</si>
  <si>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</si>
  <si>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</si>
  <si>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</si>
  <si>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</si>
  <si>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</si>
  <si>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</si>
  <si>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</si>
  <si>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</si>
  <si>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</si>
  <si>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</si>
  <si>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</si>
  <si>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</si>
  <si>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</si>
  <si>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</si>
  <si>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</si>
  <si>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</si>
  <si>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</si>
  <si>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</si>
  <si>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</si>
  <si>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</si>
  <si>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</si>
  <si>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</si>
  <si>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</si>
  <si>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</si>
  <si>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</si>
  <si>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</si>
  <si>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</si>
  <si>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</si>
  <si>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</si>
  <si>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</si>
  <si>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</si>
  <si>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</si>
  <si>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</si>
  <si>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</si>
  <si>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</si>
  <si>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</si>
  <si>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</si>
  <si>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</si>
  <si>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</si>
  <si>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</si>
  <si>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</si>
  <si>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</si>
  <si>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</si>
  <si>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</si>
  <si>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</si>
  <si>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</si>
  <si>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</si>
  <si>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</si>
  <si>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</si>
  <si>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</si>
  <si>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</si>
  <si>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</si>
  <si>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</si>
  <si>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</si>
  <si>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</si>
  <si>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</si>
  <si>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</si>
  <si>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</si>
  <si>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</si>
  <si>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</si>
  <si>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</si>
  <si>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</si>
  <si>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</si>
  <si>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</si>
  <si>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</si>
  <si>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</si>
  <si>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</si>
  <si>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</si>
  <si>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</si>
  <si>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</si>
  <si>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</si>
  <si>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</si>
  <si>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</si>
  <si>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</si>
  <si>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</si>
  <si>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</si>
  <si>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</si>
  <si>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</si>
  <si>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</si>
  <si>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</si>
  <si>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</si>
  <si>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</si>
  <si>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</si>
  <si>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</si>
  <si>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</si>
  <si>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</si>
  <si>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</si>
  <si>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</si>
  <si>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</si>
  <si>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</si>
  <si>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</si>
  <si>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</si>
  <si>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</si>
  <si>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</si>
  <si>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</si>
  <si>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</si>
  <si>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</si>
  <si>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</si>
  <si>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</si>
  <si>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</si>
  <si>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</si>
  <si>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</si>
  <si>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</si>
  <si>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</si>
  <si>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</si>
  <si>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</si>
  <si>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</si>
  <si>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</si>
  <si>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</si>
  <si>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</si>
  <si>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</si>
  <si>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</si>
  <si>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</si>
  <si>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</si>
  <si>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</si>
  <si>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</si>
  <si>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</si>
  <si>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</si>
  <si>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</si>
  <si>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</si>
  <si>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</si>
  <si>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</si>
  <si>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</si>
  <si>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</si>
  <si>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</si>
  <si>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</si>
  <si>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</si>
  <si>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</si>
  <si>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</si>
  <si>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</si>
  <si>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</si>
  <si>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</si>
  <si>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</si>
  <si>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</si>
  <si>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</si>
  <si>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</si>
  <si>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</si>
  <si>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</si>
  <si>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</si>
  <si>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</si>
  <si>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</si>
  <si>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</si>
  <si>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</si>
  <si>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</si>
  <si>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</si>
  <si>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</si>
  <si>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</si>
  <si>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</si>
  <si>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</si>
  <si>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</si>
  <si>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</si>
  <si>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</si>
  <si>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</si>
  <si>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</si>
  <si>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</si>
  <si>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</si>
  <si>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</si>
  <si>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</si>
  <si>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</si>
  <si>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</si>
  <si>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</si>
  <si>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</si>
  <si>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</si>
  <si>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</si>
  <si>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</si>
  <si>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</si>
  <si>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</si>
  <si>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</si>
  <si>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</si>
  <si>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</si>
  <si>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</si>
  <si>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</si>
  <si>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</si>
  <si>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</si>
  <si>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</si>
  <si>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</si>
  <si>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</si>
  <si>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</si>
  <si>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</si>
  <si>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</si>
  <si>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</si>
  <si>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</si>
  <si>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</si>
  <si>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</si>
  <si>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</si>
  <si>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</si>
  <si>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</si>
  <si>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</si>
  <si>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</si>
  <si>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</si>
  <si>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</si>
  <si>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</si>
  <si>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</si>
  <si>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</si>
  <si>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</si>
  <si>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</si>
  <si>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</si>
  <si>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</si>
  <si>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</si>
  <si>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</si>
  <si>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</si>
  <si>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</si>
  <si>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</si>
  <si>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</si>
  <si>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</si>
  <si>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</si>
  <si>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</si>
  <si>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</si>
  <si>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</si>
  <si>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</si>
  <si>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</si>
  <si>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</si>
  <si>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</si>
  <si>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</si>
  <si>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</si>
  <si>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</si>
  <si>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</si>
  <si>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</si>
  <si>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</si>
  <si>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</si>
  <si>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</si>
  <si>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</si>
  <si>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</si>
  <si>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</si>
  <si>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</si>
  <si>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</si>
  <si>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</si>
  <si>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</si>
  <si>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</si>
  <si>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</si>
  <si>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</si>
  <si>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</si>
  <si>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</si>
  <si>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</si>
  <si>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</si>
  <si>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</si>
  <si>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</si>
  <si>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</si>
  <si>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</si>
  <si>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</si>
  <si>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</si>
  <si>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</si>
  <si>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</si>
  <si>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</si>
  <si>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</si>
  <si>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</si>
  <si>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</si>
  <si>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</si>
  <si>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</si>
  <si>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</si>
  <si>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</si>
  <si>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</si>
  <si>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</si>
  <si>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</si>
  <si>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</si>
  <si>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</si>
  <si>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</si>
  <si>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</si>
  <si>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</si>
  <si>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</si>
  <si>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</si>
  <si>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</si>
  <si>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</si>
  <si>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</si>
  <si>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</si>
  <si>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</si>
  <si>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</si>
  <si>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</si>
  <si>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</si>
  <si>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</si>
  <si>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</si>
  <si>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</si>
  <si>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</si>
  <si>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</si>
  <si>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</si>
  <si>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</si>
  <si>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</si>
  <si>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</si>
  <si>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</si>
  <si>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</si>
  <si>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</si>
  <si>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</si>
  <si>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</si>
  <si>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</si>
  <si>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</si>
  <si>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</si>
  <si>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</si>
  <si>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</si>
  <si>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</si>
  <si>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</si>
  <si>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</si>
  <si>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</si>
  <si>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</si>
  <si>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</si>
  <si>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</si>
  <si>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</si>
  <si>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</si>
  <si>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</si>
  <si>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</si>
  <si>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</si>
  <si>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</si>
  <si>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</si>
  <si>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</si>
  <si>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</si>
  <si>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</si>
  <si>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</si>
  <si>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</si>
  <si>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</si>
  <si>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</si>
  <si>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</si>
  <si>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</si>
  <si>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</si>
  <si>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</si>
  <si>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</si>
  <si>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</si>
  <si>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</si>
  <si>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</si>
  <si>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</si>
  <si>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</si>
  <si>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</si>
  <si>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</si>
  <si>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</si>
  <si>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</si>
  <si>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</si>
  <si>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</si>
  <si>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</si>
  <si>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</si>
  <si>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</si>
  <si>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</si>
  <si>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</si>
  <si>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</si>
  <si>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</si>
  <si>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</si>
  <si>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</si>
  <si>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</si>
  <si>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</si>
  <si>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</si>
  <si>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</si>
  <si>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</si>
  <si>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</si>
  <si>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</si>
  <si>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</si>
  <si>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</si>
  <si>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</si>
  <si>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</si>
  <si>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</si>
  <si>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</si>
  <si>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</si>
  <si>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</si>
  <si>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</si>
  <si>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</si>
  <si>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</si>
  <si>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</si>
  <si>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</si>
  <si>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</si>
  <si>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</si>
  <si>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</si>
  <si>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</si>
  <si>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</si>
  <si>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</si>
  <si>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</si>
  <si>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</si>
  <si>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</si>
  <si>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</si>
  <si>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</si>
  <si>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</si>
  <si>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</si>
  <si>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</si>
  <si>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</si>
  <si>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</si>
  <si>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</si>
  <si>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</si>
  <si>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</si>
  <si>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</si>
  <si>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</si>
  <si>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</si>
  <si>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</si>
  <si>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</si>
  <si>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</si>
  <si>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</si>
  <si>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</si>
  <si>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</si>
  <si>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</si>
  <si>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</si>
  <si>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</si>
  <si>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</si>
  <si>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</si>
  <si>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</si>
  <si>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</si>
  <si>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</si>
  <si>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</si>
  <si>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</si>
  <si>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</si>
  <si>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</si>
  <si>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</si>
  <si>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</si>
  <si>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</si>
  <si>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</si>
  <si>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</si>
  <si>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</si>
  <si>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</si>
  <si>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</si>
  <si>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</si>
  <si>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</si>
  <si>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</si>
  <si>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</si>
  <si>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</si>
  <si>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</si>
  <si>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</si>
  <si>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</si>
  <si>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</si>
  <si>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</si>
  <si>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</si>
  <si>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</si>
  <si>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</si>
  <si>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</si>
  <si>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</si>
  <si>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</si>
  <si>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</si>
  <si>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</si>
  <si>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</si>
  <si>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</si>
  <si>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</si>
  <si>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</si>
  <si>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</si>
  <si>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</si>
  <si>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</si>
  <si>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</si>
  <si>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</si>
  <si>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</si>
  <si>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</si>
  <si>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</si>
  <si>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</si>
  <si>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</si>
  <si>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</si>
  <si>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</si>
  <si>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</si>
  <si>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</si>
  <si>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</si>
  <si>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</si>
  <si>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</si>
  <si>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</si>
  <si>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</si>
  <si>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</si>
  <si>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</si>
  <si>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</si>
  <si>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</si>
  <si>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</si>
  <si>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</si>
  <si>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</si>
  <si>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</si>
  <si>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</si>
  <si>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</si>
  <si>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</si>
  <si>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</si>
  <si>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</si>
  <si>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</si>
  <si>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</si>
  <si>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</si>
  <si>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</si>
  <si>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</si>
  <si>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</si>
  <si>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</si>
  <si>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</si>
  <si>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</si>
  <si>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</si>
  <si>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</si>
  <si>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</si>
  <si>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</si>
  <si>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</si>
  <si>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</si>
  <si>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</si>
  <si>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</si>
  <si>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</si>
  <si>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</si>
  <si>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</si>
  <si>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</si>
  <si>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</si>
  <si>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</si>
  <si>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</si>
  <si>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</si>
  <si>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</si>
  <si>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</si>
  <si>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</si>
  <si>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</si>
  <si>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</si>
  <si>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</si>
  <si>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</si>
  <si>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</si>
  <si>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</si>
  <si>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</si>
  <si>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</si>
  <si>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</si>
  <si>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</si>
  <si>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</si>
  <si>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</si>
  <si>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</si>
  <si>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</si>
  <si>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</si>
  <si>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</si>
  <si>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</si>
  <si>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</si>
  <si>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</si>
  <si>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</si>
  <si>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</si>
  <si>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</si>
  <si>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</si>
  <si>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</si>
  <si>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</si>
  <si>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</si>
  <si>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</si>
  <si>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</si>
  <si>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</si>
  <si>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</si>
  <si>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</si>
  <si>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</si>
  <si>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</si>
  <si>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</si>
  <si>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</si>
  <si>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</si>
  <si>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</si>
  <si>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</si>
  <si>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</si>
  <si>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</si>
  <si>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</si>
  <si>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</si>
  <si>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</si>
  <si>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</si>
  <si>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</si>
  <si>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</si>
  <si>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</si>
  <si>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</si>
  <si>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</si>
  <si>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</si>
  <si>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</si>
  <si>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</si>
  <si>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</si>
  <si>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</si>
  <si>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</si>
  <si>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</si>
  <si>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</si>
  <si>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</si>
  <si>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</si>
  <si>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</si>
  <si>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</si>
  <si>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</si>
  <si>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</si>
  <si>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</si>
  <si>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</si>
  <si>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</si>
  <si>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</si>
  <si>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</si>
  <si>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</si>
  <si>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</si>
  <si>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</si>
  <si>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</si>
  <si>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</si>
  <si>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</si>
  <si>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</si>
  <si>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</si>
  <si>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</si>
  <si>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</si>
  <si>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</si>
  <si>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</si>
  <si>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</si>
  <si>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</si>
  <si>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</si>
  <si>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</si>
  <si>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</si>
  <si>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</si>
  <si>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</si>
  <si>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</si>
  <si>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</si>
  <si>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</si>
  <si>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</si>
  <si>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</si>
  <si>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</si>
  <si>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</si>
  <si>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</si>
  <si>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</si>
  <si>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</si>
  <si>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</si>
  <si>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</si>
  <si>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</si>
  <si>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</si>
  <si>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</si>
  <si>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</si>
  <si>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</si>
  <si>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</si>
  <si>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</si>
  <si>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</si>
  <si>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</si>
  <si>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</si>
  <si>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</si>
  <si>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</si>
  <si>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</si>
  <si>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</si>
  <si>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</si>
  <si>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</si>
  <si>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</si>
  <si>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</si>
  <si>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</si>
  <si>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</si>
  <si>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</si>
  <si>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</si>
  <si>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</si>
  <si>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</si>
  <si>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</si>
  <si>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</si>
  <si>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</si>
  <si>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</si>
  <si>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</si>
  <si>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</si>
  <si>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</si>
  <si>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</si>
  <si>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</si>
  <si>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</si>
  <si>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</si>
  <si>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</si>
  <si>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</si>
  <si>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</si>
  <si>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</si>
  <si>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</si>
  <si>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</si>
  <si>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</si>
  <si>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</si>
  <si>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</si>
  <si>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</si>
  <si>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</si>
  <si>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</si>
  <si>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</si>
  <si>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</si>
  <si>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</si>
  <si>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</si>
  <si>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</si>
  <si>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</si>
  <si>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</si>
  <si>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</si>
  <si>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</si>
  <si>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</si>
  <si>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</si>
  <si>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</si>
  <si>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</si>
  <si>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</si>
  <si>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</si>
  <si>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</si>
  <si>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</si>
  <si>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</si>
  <si>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</si>
  <si>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</si>
  <si>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</si>
  <si>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</si>
  <si>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</si>
  <si>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</si>
  <si>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</si>
  <si>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</si>
  <si>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</si>
  <si>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</si>
  <si>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</si>
  <si>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</si>
  <si>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</si>
  <si>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</si>
  <si>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</si>
  <si>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</si>
  <si>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</si>
  <si>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</si>
  <si>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</si>
  <si>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</si>
  <si>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</si>
  <si>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</si>
  <si>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</si>
  <si>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</si>
  <si>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</si>
  <si>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</si>
  <si>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</si>
  <si>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</si>
  <si>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</si>
  <si>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</si>
  <si>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</si>
  <si>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</si>
  <si>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</si>
  <si>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</si>
  <si>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</si>
  <si>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</si>
  <si>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</si>
  <si>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</si>
  <si>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</si>
  <si>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</si>
  <si>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</si>
  <si>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</si>
  <si>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</si>
  <si>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</si>
  <si>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</si>
  <si>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</si>
  <si>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</si>
  <si>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</si>
  <si>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</si>
  <si>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</si>
  <si>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</si>
  <si>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</si>
  <si>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</si>
  <si>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</si>
  <si>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</si>
  <si>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</si>
  <si>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</si>
  <si>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</si>
  <si>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</si>
  <si>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</si>
  <si>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</si>
  <si>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</si>
  <si>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</si>
  <si>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</si>
  <si>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</si>
  <si>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</si>
  <si>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</si>
  <si>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</si>
  <si>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</si>
  <si>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</si>
  <si>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</si>
  <si>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</si>
  <si>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</si>
  <si>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</si>
  <si>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</si>
  <si>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</si>
  <si>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</si>
  <si>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</si>
  <si>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</si>
  <si>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</si>
  <si>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</si>
  <si>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</si>
  <si>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</si>
  <si>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</si>
  <si>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</si>
  <si>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</si>
  <si>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</si>
  <si>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</si>
  <si>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</si>
  <si>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</si>
  <si>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</si>
  <si>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</si>
  <si>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</si>
  <si>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</si>
  <si>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</si>
  <si>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</si>
  <si>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</si>
  <si>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</si>
  <si>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</si>
  <si>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</si>
  <si>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</si>
  <si>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</si>
  <si>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</si>
  <si>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</si>
  <si>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</si>
  <si>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</si>
  <si>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</si>
  <si>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</si>
  <si>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</si>
  <si>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</si>
  <si>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</si>
  <si>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</si>
  <si>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</si>
  <si>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</si>
  <si>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</si>
  <si>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</si>
  <si>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</si>
  <si>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</si>
  <si>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</si>
  <si>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</si>
  <si>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</si>
  <si>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</si>
  <si>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</si>
  <si>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</si>
  <si>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</si>
  <si>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</si>
  <si>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</si>
  <si>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</si>
  <si>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</si>
  <si>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</si>
  <si>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</si>
  <si>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</si>
  <si>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</si>
  <si>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</si>
  <si>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</si>
  <si>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</si>
  <si>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</si>
  <si>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</si>
  <si>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</si>
  <si>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</si>
  <si>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</si>
  <si>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</si>
  <si>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</si>
  <si>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</si>
  <si>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</si>
  <si>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</si>
  <si>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</si>
  <si>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</si>
  <si>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</si>
  <si>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</si>
  <si>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</si>
  <si>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</si>
  <si>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</si>
  <si>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</si>
  <si>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</si>
  <si>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</si>
  <si>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</si>
  <si>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</si>
  <si>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</si>
  <si>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</si>
  <si>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</si>
  <si>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</si>
  <si>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</si>
  <si>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</si>
  <si>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</si>
  <si>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</si>
  <si>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</si>
  <si>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</si>
  <si>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</si>
  <si>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</si>
  <si>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</si>
  <si>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</si>
  <si>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</si>
  <si>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</si>
  <si>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</si>
  <si>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</si>
  <si>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</si>
  <si>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</si>
  <si>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</si>
  <si>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</si>
  <si>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</si>
  <si>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</si>
  <si>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</si>
  <si>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</si>
  <si>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</si>
  <si>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</si>
  <si>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</si>
  <si>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</si>
  <si>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</si>
  <si>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</si>
  <si>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</si>
  <si>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</si>
  <si>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</si>
  <si>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</si>
  <si>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</si>
  <si>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</si>
  <si>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</si>
  <si>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</si>
  <si>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</si>
  <si>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</si>
  <si>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</si>
  <si>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</si>
  <si>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</si>
  <si>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</si>
  <si>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</si>
  <si>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</si>
  <si>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</si>
  <si>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</si>
  <si>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</si>
  <si>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</si>
  <si>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</si>
  <si>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</si>
  <si>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</si>
  <si>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</si>
  <si>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</si>
  <si>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</si>
  <si>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</si>
  <si>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</si>
  <si>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</si>
  <si>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</si>
  <si>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</si>
  <si>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</si>
  <si>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</si>
  <si>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</si>
  <si>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</si>
  <si>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</si>
  <si>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</si>
  <si>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</si>
  <si>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</si>
  <si>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</si>
  <si>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</si>
  <si>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</si>
  <si>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</si>
  <si>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</si>
  <si>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</si>
  <si>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</si>
  <si>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</si>
  <si>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</si>
  <si>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</si>
  <si>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</si>
  <si>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</si>
  <si>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</si>
  <si>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</si>
  <si>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</si>
  <si>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</si>
  <si>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</si>
  <si>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</si>
  <si>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</si>
  <si>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</si>
  <si>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</si>
  <si>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</si>
  <si>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</si>
  <si>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</si>
  <si>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</si>
  <si>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</si>
  <si>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</si>
  <si>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</si>
  <si>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</si>
  <si>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</si>
  <si>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</si>
  <si>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</si>
  <si>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</si>
  <si>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</si>
  <si>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</si>
  <si>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</si>
  <si>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</si>
  <si>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</si>
  <si>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</si>
  <si>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</si>
  <si>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</si>
  <si>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</si>
  <si>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</si>
  <si>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</si>
  <si>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</si>
  <si>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</si>
  <si>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</si>
  <si>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</si>
  <si>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</si>
  <si>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</si>
  <si>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</si>
  <si>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</si>
  <si>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</si>
  <si>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</si>
  <si>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</si>
  <si>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</si>
  <si>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</si>
  <si>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</si>
  <si>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</si>
  <si>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</si>
  <si>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</si>
  <si>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</si>
  <si>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</si>
  <si>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</si>
  <si>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</si>
  <si>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</si>
  <si>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</si>
  <si>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</si>
  <si>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</si>
  <si>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</si>
  <si>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</si>
  <si>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</si>
  <si>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</si>
  <si>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</si>
  <si>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</si>
  <si>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</si>
  <si>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</si>
  <si>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</si>
  <si>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</si>
  <si>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</si>
  <si>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</si>
  <si>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</si>
  <si>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</si>
  <si>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</si>
  <si>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</si>
  <si>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</si>
  <si>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</si>
  <si>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</si>
  <si>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</si>
  <si>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</si>
  <si>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</si>
  <si>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</si>
  <si>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</si>
  <si>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</si>
  <si>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</si>
  <si>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</si>
  <si>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</si>
  <si>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</si>
  <si>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</si>
  <si>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</si>
  <si>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</si>
  <si>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</si>
  <si>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</si>
  <si>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</si>
  <si>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</si>
  <si>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</si>
  <si>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</si>
  <si>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</si>
  <si>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</si>
  <si>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</si>
  <si>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</si>
  <si>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</si>
  <si>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</si>
  <si>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</si>
  <si>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</si>
  <si>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</si>
  <si>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</si>
  <si>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</si>
  <si>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</si>
  <si>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</si>
  <si>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</si>
  <si>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</si>
  <si>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</si>
  <si>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</si>
  <si>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</si>
  <si>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</si>
  <si>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</si>
  <si>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</si>
  <si>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</si>
  <si>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</si>
  <si>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</si>
  <si>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</si>
  <si>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</si>
  <si>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</si>
  <si>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</si>
  <si>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</si>
  <si>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</si>
  <si>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</si>
  <si>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</si>
  <si>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</si>
  <si>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</si>
  <si>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</si>
  <si>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</si>
  <si>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</si>
  <si>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</si>
  <si>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</si>
  <si>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</si>
  <si>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</si>
  <si>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</si>
  <si>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</si>
  <si>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</si>
  <si>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</si>
  <si>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</si>
  <si>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</si>
  <si>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</si>
  <si>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</si>
  <si>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</si>
  <si>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</si>
  <si>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</si>
  <si>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</si>
  <si>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</si>
  <si>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</si>
  <si>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</si>
  <si>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</si>
  <si>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</si>
  <si>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</si>
  <si>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</si>
  <si>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</si>
  <si>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</si>
  <si>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</si>
  <si>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</si>
  <si>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</si>
  <si>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</si>
  <si>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</si>
  <si>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</si>
  <si>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</si>
  <si>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</si>
  <si>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</si>
  <si>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</si>
  <si>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</si>
  <si>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</si>
  <si>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</si>
  <si>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</si>
  <si>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</si>
  <si>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</si>
  <si>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</si>
  <si>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</si>
  <si>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</si>
  <si>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</si>
  <si>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</si>
  <si>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</si>
  <si>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</si>
  <si>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</si>
  <si>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</si>
  <si>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</si>
  <si>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</si>
  <si>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</si>
  <si>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</si>
  <si>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</si>
  <si>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</si>
  <si>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</si>
  <si>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</si>
  <si>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</si>
  <si>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</si>
  <si>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</si>
  <si>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</si>
  <si>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</si>
  <si>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</si>
  <si>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</si>
  <si>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</si>
  <si>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</si>
  <si>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</si>
  <si>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</si>
  <si>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</si>
  <si>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</si>
  <si>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</si>
  <si>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</si>
  <si>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</si>
  <si>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</si>
  <si>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</si>
  <si>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</si>
  <si>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</si>
  <si>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</si>
  <si>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</si>
  <si>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</si>
  <si>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</si>
  <si>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</si>
  <si>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</si>
  <si>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</si>
  <si>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</si>
  <si>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</si>
  <si>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</si>
  <si>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</si>
  <si>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</si>
  <si>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</si>
  <si>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</si>
  <si>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</si>
  <si>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</si>
  <si>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</si>
  <si>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</si>
  <si>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</si>
  <si>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</si>
  <si>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</si>
  <si>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</si>
  <si>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</si>
  <si>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</si>
  <si>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</si>
  <si>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</si>
  <si>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</si>
  <si>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</si>
  <si>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</si>
  <si>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</si>
  <si>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</si>
  <si>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</si>
  <si>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</si>
  <si>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</si>
  <si>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</si>
  <si>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</si>
  <si>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</si>
  <si>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</si>
  <si>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</si>
  <si>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</si>
  <si>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</si>
  <si>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</si>
  <si>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</si>
  <si>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</si>
  <si>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</si>
  <si>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</si>
  <si>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</si>
  <si>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</si>
  <si>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</si>
  <si>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</si>
  <si>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</si>
  <si>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</si>
  <si>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</si>
  <si>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</si>
  <si>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</si>
  <si>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</si>
  <si>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</si>
  <si>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</si>
  <si>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</si>
  <si>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</si>
  <si>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</si>
  <si>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</si>
  <si>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</si>
  <si>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</si>
  <si>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</si>
  <si>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</si>
  <si>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</si>
  <si>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</si>
  <si>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</si>
  <si>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</si>
  <si>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</si>
  <si>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</si>
  <si>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</si>
  <si>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</si>
  <si>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</si>
  <si>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</si>
  <si>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</si>
  <si>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</si>
  <si>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</si>
  <si>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</si>
  <si>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</si>
  <si>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</si>
  <si>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</si>
  <si>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</si>
  <si>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</si>
  <si>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</si>
  <si>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</si>
  <si>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</si>
  <si>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</si>
  <si>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</si>
  <si>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</si>
  <si>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</si>
  <si>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</si>
  <si>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</si>
  <si>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</si>
  <si>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</si>
  <si>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</si>
  <si>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</si>
  <si>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</si>
  <si>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</si>
  <si>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</si>
  <si>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</si>
  <si>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</si>
  <si>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</si>
  <si>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</si>
  <si>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</si>
  <si>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</si>
  <si>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</si>
  <si>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</si>
  <si>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</si>
  <si>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</si>
  <si>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</si>
  <si>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</si>
  <si>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</si>
  <si>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</si>
  <si>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</si>
  <si>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</si>
  <si>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</si>
  <si>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</si>
  <si>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</si>
  <si>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</si>
  <si>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</si>
  <si>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</si>
  <si>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</si>
  <si>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</si>
  <si>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</si>
  <si>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</si>
  <si>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</si>
  <si>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</si>
  <si>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</si>
  <si>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</si>
  <si>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</si>
  <si>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</si>
  <si>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</si>
  <si>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</si>
  <si>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</si>
  <si>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</si>
  <si>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</si>
  <si>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</si>
  <si>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</si>
  <si>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</si>
  <si>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</si>
  <si>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</si>
  <si>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</si>
  <si>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</si>
  <si>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</si>
  <si>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</si>
  <si>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</si>
  <si>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</si>
  <si>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</si>
  <si>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</si>
  <si>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</si>
  <si>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</si>
  <si>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</si>
  <si>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</si>
  <si>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</si>
  <si>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</si>
  <si>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</si>
  <si>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</si>
  <si>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</si>
  <si>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</si>
  <si>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</si>
  <si>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</si>
  <si>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</si>
  <si>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</si>
  <si>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</si>
  <si>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</si>
  <si>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</si>
  <si>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</si>
  <si>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</si>
  <si>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</si>
  <si>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</si>
  <si>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</si>
  <si>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</si>
  <si>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</si>
  <si>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</si>
  <si>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</si>
  <si>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</si>
  <si>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</si>
  <si>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</si>
  <si>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</si>
  <si>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</si>
  <si>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</si>
  <si>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</si>
  <si>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</si>
  <si>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</si>
  <si>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</si>
  <si>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</si>
  <si>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</si>
  <si>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</si>
  <si>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</si>
  <si>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</si>
  <si>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</si>
  <si>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</si>
  <si>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</si>
  <si>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</si>
  <si>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</si>
  <si>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</si>
  <si>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</si>
  <si>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</si>
  <si>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</si>
  <si>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</si>
  <si>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</si>
  <si>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</si>
  <si>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</si>
  <si>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</si>
  <si>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</si>
  <si>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</si>
  <si>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</si>
  <si>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</si>
  <si>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</si>
  <si>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</si>
  <si>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</si>
  <si>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</si>
  <si>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</si>
  <si>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</si>
  <si>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</si>
  <si>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</si>
  <si>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</si>
  <si>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</si>
  <si>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</si>
  <si>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</si>
  <si>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</si>
  <si>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</si>
  <si>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</si>
  <si>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</si>
  <si>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</si>
  <si>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</si>
  <si>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</si>
  <si>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</si>
  <si>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</si>
  <si>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</si>
  <si>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</si>
  <si>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</si>
  <si>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</si>
  <si>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</si>
  <si>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</si>
  <si>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</si>
  <si>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</si>
  <si>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</si>
  <si>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</si>
  <si>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</si>
  <si>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</si>
  <si>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</si>
  <si>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</si>
  <si>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</si>
  <si>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</si>
  <si>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</si>
  <si>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</si>
  <si>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</si>
  <si>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</si>
  <si>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</si>
  <si>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</si>
  <si>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</si>
  <si>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</si>
  <si>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</si>
  <si>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</si>
  <si>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</si>
  <si>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</si>
  <si>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</si>
  <si>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</si>
  <si>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</si>
  <si>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</si>
  <si>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</si>
  <si>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</si>
  <si>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</si>
  <si>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</si>
  <si>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</si>
  <si>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</si>
  <si>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</si>
  <si>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</si>
  <si>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</si>
  <si>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</si>
  <si>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</si>
  <si>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</si>
  <si>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</si>
  <si>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</si>
  <si>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</si>
  <si>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</si>
  <si>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</si>
  <si>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</si>
  <si>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</si>
  <si>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</si>
  <si>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</si>
  <si>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</si>
  <si>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</si>
  <si>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</si>
  <si>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</si>
  <si>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</si>
  <si>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</si>
  <si>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</si>
  <si>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</si>
  <si>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</si>
  <si>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</si>
  <si>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</si>
  <si>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</si>
  <si>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</si>
  <si>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</si>
  <si>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</si>
  <si>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</si>
  <si>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</si>
  <si>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</si>
  <si>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</si>
  <si>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</si>
  <si>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</si>
  <si>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</si>
  <si>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</si>
  <si>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</si>
  <si>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</si>
  <si>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</si>
  <si>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</si>
  <si>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</si>
  <si>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</si>
  <si>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</si>
  <si>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</si>
  <si>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</si>
  <si>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</si>
  <si>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</si>
  <si>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</si>
  <si>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</si>
  <si>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</si>
  <si>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</si>
  <si>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</si>
  <si>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</si>
  <si>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</si>
  <si>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</si>
  <si>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</si>
  <si>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</si>
  <si>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</si>
  <si>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</si>
  <si>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</si>
  <si>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</si>
  <si>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</si>
  <si>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</si>
  <si>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</si>
  <si>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</si>
  <si>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</si>
  <si>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</si>
  <si>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</si>
  <si>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</si>
  <si>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</si>
  <si>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</si>
  <si>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</si>
  <si>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</si>
  <si>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</si>
  <si>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</si>
  <si>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</si>
  <si>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</si>
  <si>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</si>
  <si>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</si>
  <si>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</si>
  <si>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</si>
  <si>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</si>
  <si>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</si>
  <si>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</si>
  <si>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</si>
  <si>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</si>
  <si>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</si>
  <si>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</si>
  <si>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</si>
  <si>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</si>
  <si>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</si>
  <si>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</si>
  <si>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</si>
  <si>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</si>
  <si>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</si>
  <si>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</si>
  <si>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</si>
  <si>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</si>
  <si>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</si>
  <si>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</si>
  <si>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</si>
  <si>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</si>
  <si>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</si>
  <si>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</si>
  <si>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</si>
  <si>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</si>
  <si>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</si>
  <si>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</si>
  <si>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</si>
  <si>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</si>
  <si>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</si>
  <si>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</si>
  <si>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</si>
  <si>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</si>
  <si>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</si>
  <si>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</si>
  <si>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</si>
  <si>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</si>
  <si>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</si>
  <si>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</si>
  <si>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</si>
  <si>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</si>
  <si>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</si>
  <si>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</si>
  <si>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</si>
  <si>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</si>
  <si>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</si>
  <si>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</si>
  <si>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</si>
  <si>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</si>
  <si>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</si>
  <si>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</si>
  <si>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</si>
  <si>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</si>
  <si>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</si>
  <si>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</si>
  <si>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</si>
  <si>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</si>
  <si>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</si>
  <si>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</si>
  <si>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</si>
  <si>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</si>
  <si>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</si>
  <si>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</si>
  <si>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</si>
  <si>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</si>
  <si>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</si>
  <si>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</si>
  <si>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</si>
  <si>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</si>
  <si>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</si>
  <si>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</si>
  <si>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</si>
  <si>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</si>
  <si>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</si>
  <si>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</si>
  <si>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</si>
  <si>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</si>
  <si>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</si>
  <si>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</si>
  <si>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</si>
  <si>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</si>
  <si>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</si>
  <si>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</si>
  <si>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</si>
  <si>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</si>
  <si>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</si>
  <si>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</si>
  <si>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</si>
  <si>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</si>
  <si>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</si>
  <si>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</si>
  <si>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</si>
  <si>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</si>
  <si>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</si>
  <si>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</si>
  <si>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</si>
  <si>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</si>
  <si>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</si>
  <si>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</si>
  <si>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</si>
  <si>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</si>
  <si>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</si>
  <si>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</si>
  <si>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</si>
  <si>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</si>
  <si>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</si>
  <si>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</si>
  <si>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</si>
  <si>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</si>
  <si>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</si>
  <si>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</si>
  <si>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</si>
  <si>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</si>
  <si>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</si>
  <si>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</si>
  <si>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</si>
  <si>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</si>
  <si>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</si>
  <si>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</si>
  <si>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</si>
  <si>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</si>
  <si>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</si>
  <si>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</si>
  <si>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</si>
  <si>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</si>
  <si>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</si>
  <si>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</si>
  <si>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</si>
  <si>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</si>
  <si>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</si>
  <si>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</si>
  <si>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</si>
  <si>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</si>
  <si>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</si>
  <si>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</si>
  <si>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</si>
  <si>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</si>
  <si>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</si>
  <si>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</si>
  <si>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</si>
  <si>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</si>
  <si>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</si>
  <si>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</si>
  <si>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</si>
  <si>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</si>
  <si>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</si>
  <si>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</si>
  <si>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</si>
  <si>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</si>
  <si>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</si>
  <si>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</si>
  <si>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</si>
  <si>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</si>
  <si>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</si>
  <si>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</si>
  <si>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</si>
  <si>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</si>
  <si>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</si>
  <si>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</si>
  <si>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</si>
  <si>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</si>
  <si>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</si>
  <si>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</si>
  <si>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</si>
  <si>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</si>
  <si>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</si>
  <si>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</si>
  <si>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</si>
  <si>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</si>
  <si>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</si>
  <si>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</si>
  <si>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</si>
  <si>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</si>
  <si>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</si>
  <si>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</si>
  <si>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</si>
  <si>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</si>
  <si>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</si>
  <si>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</si>
  <si>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</si>
  <si>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</si>
  <si>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</si>
  <si>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</si>
  <si>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</si>
  <si>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</si>
  <si>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</si>
  <si>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</si>
  <si>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</si>
  <si>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</si>
  <si>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</si>
  <si>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</si>
  <si>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</si>
  <si>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</si>
  <si>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</si>
  <si>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</si>
  <si>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</si>
  <si>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</si>
  <si>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</si>
  <si>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</si>
  <si>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</si>
  <si>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</si>
  <si>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</si>
  <si>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</si>
  <si>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</si>
  <si>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</si>
  <si>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</si>
  <si>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</si>
  <si>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</si>
  <si>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</si>
  <si>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</si>
  <si>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</si>
  <si>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</si>
  <si>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</si>
  <si>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</si>
  <si>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</si>
  <si>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</si>
  <si>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</si>
  <si>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</si>
  <si>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</si>
  <si>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</si>
  <si>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</si>
  <si>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</si>
  <si>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</si>
  <si>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</si>
  <si>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</si>
  <si>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</si>
  <si>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</si>
  <si>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</si>
  <si>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</si>
  <si>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</si>
  <si>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</si>
  <si>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</si>
  <si>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</si>
  <si>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</si>
  <si>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</si>
  <si>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</si>
  <si>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</si>
  <si>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</si>
  <si>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</si>
  <si>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</si>
  <si>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</si>
  <si>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</si>
  <si>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</si>
  <si>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</si>
  <si>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</si>
  <si>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</si>
  <si>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</si>
  <si>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</si>
  <si>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</si>
  <si>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</si>
  <si>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</si>
  <si>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</si>
  <si>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</si>
  <si>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</si>
  <si>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</si>
  <si>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</si>
  <si>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</si>
  <si>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</si>
  <si>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</si>
  <si>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</si>
  <si>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</si>
  <si>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</si>
  <si>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</si>
  <si>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</si>
  <si>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</si>
  <si>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</si>
  <si>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</si>
  <si>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</si>
  <si>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</si>
  <si>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</si>
  <si>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</si>
  <si>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</si>
  <si>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</si>
  <si>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</si>
  <si>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</si>
  <si>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</si>
  <si>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</si>
  <si>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</si>
  <si>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</si>
  <si>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</si>
  <si>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</si>
  <si>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</si>
  <si>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</si>
  <si>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</si>
  <si>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</si>
  <si>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</si>
  <si>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</si>
  <si>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</si>
  <si>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</si>
  <si>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</si>
  <si>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</si>
  <si>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</si>
  <si>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</si>
  <si>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</si>
  <si>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</si>
  <si>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</si>
  <si>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</si>
  <si>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</si>
  <si>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</si>
  <si>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</si>
  <si>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</si>
  <si>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</si>
  <si>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</si>
  <si>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</si>
  <si>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</si>
  <si>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</si>
  <si>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</si>
  <si>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</si>
  <si>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</si>
  <si>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</si>
  <si>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</si>
  <si>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</si>
  <si>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</si>
  <si>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</si>
  <si>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</si>
  <si>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</si>
  <si>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</si>
  <si>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</si>
  <si>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</si>
  <si>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</si>
  <si>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</si>
  <si>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</si>
  <si>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</si>
  <si>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</si>
  <si>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</si>
  <si>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</si>
  <si>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</si>
  <si>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</si>
  <si>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</si>
  <si>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</si>
  <si>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</si>
  <si>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</si>
  <si>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</si>
  <si>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</si>
  <si>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</si>
  <si>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</si>
  <si>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</si>
  <si>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</si>
  <si>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</si>
  <si>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</si>
  <si>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</si>
  <si>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</si>
  <si>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</si>
  <si>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</si>
  <si>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</si>
  <si>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</si>
  <si>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</si>
  <si>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</si>
  <si>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</si>
  <si>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</si>
  <si>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</si>
  <si>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</si>
  <si>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</si>
  <si>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</si>
  <si>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</si>
  <si>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</si>
  <si>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</si>
  <si>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</si>
  <si>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</si>
  <si>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</si>
  <si>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</si>
  <si>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</si>
  <si>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</si>
  <si>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</si>
  <si>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</si>
  <si>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</si>
  <si>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</si>
  <si>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</si>
  <si>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</si>
  <si>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</si>
  <si>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</si>
  <si>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</si>
  <si>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</si>
  <si>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</si>
  <si>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</si>
  <si>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</si>
  <si>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</si>
  <si>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</si>
  <si>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</si>
  <si>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</si>
  <si>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</si>
  <si>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</si>
  <si>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</si>
  <si>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</si>
  <si>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</si>
  <si>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</si>
  <si>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</si>
  <si>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</si>
  <si>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</si>
  <si>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</si>
  <si>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</si>
  <si>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</si>
  <si>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</si>
  <si>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</si>
  <si>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</si>
  <si>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</si>
  <si>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</si>
  <si>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</si>
  <si>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</si>
  <si>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</si>
  <si>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</si>
  <si>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</si>
  <si>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</si>
  <si>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</si>
  <si>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</si>
  <si>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</si>
  <si>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</si>
  <si>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</si>
  <si>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</si>
  <si>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</si>
  <si>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</si>
  <si>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</si>
  <si>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</si>
  <si>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</si>
  <si>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</si>
  <si>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</si>
  <si>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</si>
  <si>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</si>
  <si>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</si>
  <si>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</si>
  <si>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</si>
  <si>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</si>
  <si>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</si>
  <si>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</si>
  <si>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</si>
  <si>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</si>
  <si>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</si>
  <si>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</si>
  <si>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</si>
  <si>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</si>
  <si>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</si>
  <si>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</si>
  <si>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</si>
  <si>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</si>
  <si>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</si>
  <si>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</si>
  <si>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</si>
  <si>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</si>
  <si>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</si>
  <si>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</si>
  <si>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</si>
  <si>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</si>
  <si>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</si>
  <si>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</si>
  <si>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</si>
  <si>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</si>
  <si>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</si>
  <si>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</si>
  <si>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</si>
  <si>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</si>
  <si>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</si>
  <si>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</si>
  <si>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</si>
  <si>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</si>
  <si>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</si>
  <si>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</si>
  <si>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</si>
  <si>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</si>
  <si>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</si>
  <si>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</si>
  <si>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</si>
  <si>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</si>
  <si>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</si>
  <si>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</si>
  <si>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</si>
  <si>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</si>
  <si>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</si>
  <si>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</si>
  <si>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</si>
  <si>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</si>
  <si>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</si>
  <si>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</si>
  <si>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</si>
  <si>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</si>
  <si>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</si>
  <si>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</si>
  <si>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</si>
  <si>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</si>
  <si>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</si>
  <si>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</si>
  <si>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</si>
  <si>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</si>
  <si>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</si>
  <si>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</si>
  <si>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</si>
  <si>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</si>
  <si>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</si>
  <si>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</si>
  <si>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</si>
  <si>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</si>
  <si>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</si>
  <si>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</si>
  <si>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</si>
  <si>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</si>
  <si>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</si>
  <si>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</si>
  <si>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</si>
  <si>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</si>
  <si>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</si>
  <si>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</si>
  <si>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</si>
  <si>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</si>
  <si>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</si>
  <si>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</si>
  <si>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</si>
  <si>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</si>
  <si>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</si>
  <si>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</si>
  <si>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</si>
  <si>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</si>
  <si>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</si>
  <si>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</si>
  <si>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</si>
  <si>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</si>
  <si>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</si>
  <si>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</si>
  <si>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</si>
  <si>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</si>
  <si>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</si>
  <si>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</si>
  <si>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</si>
  <si>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</si>
  <si>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</si>
  <si>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</si>
  <si>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</si>
  <si>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</si>
  <si>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</si>
  <si>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</si>
  <si>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</si>
  <si>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</si>
  <si>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</si>
  <si>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</si>
  <si>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</si>
  <si>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</si>
  <si>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</si>
  <si>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</si>
  <si>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</si>
  <si>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</si>
  <si>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</si>
  <si>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</si>
  <si>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</si>
  <si>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</si>
  <si>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</si>
  <si>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</si>
  <si>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</si>
  <si>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</si>
  <si>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</si>
  <si>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</si>
  <si>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</si>
  <si>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</si>
  <si>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</si>
  <si>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</si>
  <si>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</si>
  <si>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</si>
  <si>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</si>
  <si>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</si>
  <si>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</si>
  <si>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</si>
  <si>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</si>
  <si>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</si>
  <si>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</si>
  <si>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</si>
  <si>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</si>
  <si>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</si>
  <si>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</si>
  <si>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</si>
  <si>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</si>
  <si>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</si>
  <si>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</si>
  <si>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</si>
  <si>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</si>
  <si>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</si>
  <si>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</si>
  <si>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</si>
  <si>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</si>
  <si>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</si>
  <si>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</si>
  <si>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</si>
  <si>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</si>
  <si>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</si>
  <si>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</si>
  <si>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</si>
  <si>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</si>
  <si>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</si>
  <si>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</si>
  <si>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</si>
  <si>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</si>
  <si>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</si>
  <si>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</si>
  <si>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</si>
  <si>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</si>
  <si>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</si>
  <si>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</si>
  <si>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</si>
  <si>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</si>
  <si>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</si>
  <si>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</si>
  <si>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</si>
  <si>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</si>
  <si>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</si>
  <si>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</si>
  <si>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</si>
  <si>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</si>
  <si>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</si>
  <si>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</si>
  <si>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</si>
  <si>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</si>
  <si>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</si>
  <si>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</si>
  <si>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</si>
  <si>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</si>
  <si>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</si>
  <si>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</si>
  <si>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</si>
  <si>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</si>
  <si>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</si>
  <si>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</si>
  <si>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</si>
  <si>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</si>
  <si>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</si>
  <si>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</si>
  <si>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</si>
  <si>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</si>
  <si>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</si>
  <si>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</si>
  <si>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</si>
  <si>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</si>
  <si>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</si>
  <si>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</si>
  <si>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</si>
  <si>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</si>
  <si>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</si>
  <si>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</si>
  <si>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</si>
  <si>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</si>
  <si>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</si>
  <si>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</si>
  <si>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</si>
  <si>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</si>
  <si>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</si>
  <si>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</si>
  <si>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</si>
  <si>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</si>
  <si>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</si>
  <si>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</si>
  <si>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</si>
  <si>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</si>
  <si>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</si>
  <si>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</si>
  <si>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</si>
  <si>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</si>
  <si>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</si>
  <si>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</si>
  <si>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</si>
  <si>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</si>
  <si>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</si>
  <si>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</si>
  <si>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</si>
  <si>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</si>
  <si>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</si>
  <si>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</si>
  <si>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</si>
  <si>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</si>
  <si>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</si>
  <si>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</si>
  <si>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</si>
  <si>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</si>
  <si>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</si>
  <si>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</si>
  <si>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</si>
  <si>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</si>
  <si>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</si>
  <si>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</si>
  <si>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</si>
  <si>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</si>
  <si>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</si>
  <si>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</si>
  <si>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</si>
  <si>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</si>
  <si>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</si>
  <si>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</si>
  <si>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</si>
  <si>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</si>
  <si>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</si>
  <si>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</si>
  <si>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</si>
  <si>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</si>
  <si>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</si>
  <si>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</si>
  <si>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</si>
  <si>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</si>
  <si>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</si>
  <si>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</si>
  <si>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</si>
  <si>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</si>
  <si>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</si>
  <si>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</si>
  <si>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</si>
  <si>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</si>
  <si>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</si>
  <si>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</si>
  <si>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</si>
  <si>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</si>
  <si>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</si>
  <si>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</si>
  <si>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</si>
  <si>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</si>
  <si>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</si>
  <si>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</si>
  <si>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</si>
  <si>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</si>
  <si>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</si>
  <si>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</si>
  <si>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</si>
  <si>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</si>
  <si>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</si>
  <si>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</si>
  <si>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</si>
  <si>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</si>
  <si>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</si>
  <si>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</si>
  <si>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</si>
  <si>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</si>
  <si>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</si>
  <si>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</si>
  <si>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</si>
  <si>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</si>
  <si>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</si>
  <si>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</si>
  <si>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</si>
  <si>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</si>
  <si>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</si>
  <si>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</si>
  <si>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</si>
  <si>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</si>
  <si>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</si>
  <si>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</si>
  <si>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</si>
  <si>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</si>
  <si>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</si>
  <si>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</si>
  <si>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</si>
  <si>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</si>
  <si>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</si>
  <si>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</si>
  <si>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</si>
  <si>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</si>
  <si>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</si>
  <si>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</si>
  <si>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</si>
  <si>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</si>
  <si>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</si>
  <si>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</si>
  <si>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</si>
  <si>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</si>
  <si>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</si>
  <si>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</si>
  <si>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</si>
  <si>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</si>
  <si>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</si>
  <si>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</si>
  <si>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</si>
  <si>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</si>
  <si>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</si>
  <si>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</si>
  <si>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</si>
  <si>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</si>
  <si>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</si>
  <si>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</si>
  <si>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</si>
  <si>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</si>
  <si>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</si>
  <si>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</si>
  <si>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</si>
  <si>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</si>
  <si>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</si>
  <si>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</si>
  <si>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</si>
  <si>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</si>
  <si>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</si>
  <si>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</si>
  <si>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</si>
  <si>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</si>
  <si>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</si>
  <si>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</si>
  <si>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</si>
  <si>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</si>
  <si>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</si>
  <si>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</si>
  <si>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</si>
  <si>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</si>
  <si>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</si>
  <si>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</si>
  <si>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</si>
  <si>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</si>
  <si>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</si>
  <si>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</si>
  <si>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</si>
  <si>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</si>
  <si>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</si>
  <si>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</si>
  <si>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</si>
  <si>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</si>
  <si>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</si>
  <si>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</si>
  <si>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</si>
  <si>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</si>
  <si>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</si>
  <si>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</si>
  <si>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</si>
  <si>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</si>
  <si>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</si>
  <si>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</si>
  <si>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</si>
  <si>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</si>
  <si>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</si>
  <si>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</si>
  <si>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</si>
  <si>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</si>
  <si>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</si>
  <si>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</si>
  <si>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</si>
  <si>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</si>
  <si>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</si>
  <si>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</si>
  <si>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</si>
  <si>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</si>
  <si>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</si>
  <si>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</si>
  <si>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</si>
  <si>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</si>
  <si>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</si>
  <si>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</si>
  <si>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</si>
  <si>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</si>
  <si>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</si>
  <si>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</si>
  <si>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</si>
  <si>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</si>
  <si>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</si>
  <si>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</si>
  <si>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</si>
  <si>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</si>
  <si>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</si>
  <si>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</si>
  <si>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</si>
  <si>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</si>
  <si>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</si>
  <si>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</si>
  <si>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</si>
  <si>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</si>
  <si>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</si>
  <si>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</si>
  <si>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</si>
  <si>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</si>
  <si>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</si>
  <si>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</si>
  <si>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</si>
  <si>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</si>
  <si>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</si>
  <si>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</si>
  <si>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</si>
  <si>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</si>
  <si>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</si>
  <si>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</si>
  <si>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</si>
  <si>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</si>
  <si>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</si>
  <si>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</si>
  <si>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</si>
  <si>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</si>
  <si>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</si>
  <si>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</si>
  <si>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</si>
  <si>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</si>
  <si>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</si>
  <si>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</si>
  <si>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</si>
  <si>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</si>
  <si>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</si>
  <si>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</si>
  <si>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</si>
  <si>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</si>
  <si>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</si>
  <si>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</si>
  <si>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</si>
  <si>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</si>
  <si>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</si>
  <si>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</si>
  <si>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</si>
  <si>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</si>
  <si>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</si>
  <si>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</si>
  <si>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</si>
  <si>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</si>
  <si>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</si>
  <si>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</si>
  <si>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</si>
  <si>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</si>
  <si>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</si>
  <si>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</si>
  <si>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</si>
  <si>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</si>
  <si>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</si>
  <si>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</si>
  <si>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</si>
  <si>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</si>
  <si>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</si>
  <si>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</si>
  <si>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</si>
  <si>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</si>
  <si>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</si>
  <si>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</si>
  <si>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</si>
  <si>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</si>
  <si>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</si>
  <si>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</si>
  <si>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</si>
  <si>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</si>
  <si>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</si>
  <si>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</si>
  <si>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</si>
  <si>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</si>
  <si>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</si>
  <si>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</si>
  <si>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</si>
  <si>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</si>
  <si>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</si>
  <si>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</si>
  <si>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</si>
  <si>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</si>
  <si>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</si>
  <si>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</si>
  <si>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</si>
  <si>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</si>
  <si>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</si>
  <si>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</si>
  <si>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</si>
  <si>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</si>
  <si>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</si>
  <si>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</si>
  <si>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</si>
  <si>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</si>
  <si>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</si>
  <si>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</si>
  <si>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</si>
  <si>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</si>
  <si>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</si>
  <si>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</si>
  <si>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</si>
  <si>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</si>
  <si>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</si>
  <si>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</si>
  <si>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</si>
  <si>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</si>
  <si>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</si>
  <si>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</si>
  <si>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</si>
  <si>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</si>
  <si>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</si>
  <si>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</si>
  <si>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</si>
  <si>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</si>
  <si>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</si>
  <si>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</si>
  <si>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</si>
  <si>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</si>
  <si>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</si>
  <si>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</si>
  <si>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</si>
  <si>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</si>
  <si>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</si>
  <si>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</si>
  <si>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</si>
  <si>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</si>
  <si>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</si>
  <si>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</si>
  <si>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</si>
  <si>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</si>
  <si>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</si>
  <si>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</si>
  <si>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</si>
  <si>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</si>
  <si>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</si>
  <si>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</si>
  <si>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</si>
  <si>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</si>
  <si>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</si>
  <si>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</si>
  <si>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</si>
  <si>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</si>
  <si>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</si>
  <si>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</si>
  <si>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</si>
  <si>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</si>
  <si>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</si>
  <si>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</si>
  <si>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</si>
  <si>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</si>
  <si>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</si>
  <si>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</si>
  <si>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</si>
  <si>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</si>
  <si>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</si>
  <si>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</si>
  <si>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</si>
  <si>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</si>
  <si>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</si>
  <si>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</si>
  <si>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</si>
  <si>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</si>
  <si>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</si>
  <si>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</si>
  <si>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</si>
  <si>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</si>
  <si>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</si>
  <si>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</si>
  <si>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</si>
  <si>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</si>
  <si>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</si>
  <si>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</si>
  <si>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</si>
  <si>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</si>
  <si>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</si>
  <si>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</si>
  <si>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</si>
  <si>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</si>
  <si>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</si>
  <si>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</si>
  <si>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</si>
  <si>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</si>
  <si>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</si>
  <si>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</si>
  <si>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</si>
  <si>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</si>
  <si>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</si>
  <si>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</si>
  <si>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</si>
  <si>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</si>
  <si>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</si>
  <si>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</si>
  <si>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</si>
  <si>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</si>
  <si>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</si>
  <si>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</si>
  <si>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</si>
  <si>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</si>
  <si>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</si>
  <si>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</si>
  <si>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</si>
  <si>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</si>
  <si>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</si>
  <si>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</si>
  <si>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</si>
  <si>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</si>
  <si>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</si>
  <si>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</si>
  <si>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</si>
  <si>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</si>
  <si>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</si>
  <si>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</si>
  <si>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</si>
  <si>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</si>
  <si>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</si>
  <si>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</si>
  <si>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</si>
  <si>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</si>
  <si>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</si>
  <si>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</si>
  <si>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</si>
  <si>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</si>
  <si>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</si>
  <si>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</si>
  <si>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</si>
  <si>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</si>
  <si>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</si>
  <si>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</si>
  <si>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</si>
  <si>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</si>
  <si>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</si>
  <si>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</si>
  <si>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</si>
  <si>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</si>
  <si>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</si>
  <si>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</si>
  <si>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</si>
  <si>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</si>
  <si>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</si>
  <si>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</si>
  <si>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</si>
  <si>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</si>
  <si>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</si>
  <si>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</si>
  <si>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</si>
  <si>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</si>
  <si>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</si>
  <si>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</si>
  <si>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</si>
  <si>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</si>
  <si>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</si>
  <si>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</si>
  <si>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</si>
  <si>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</si>
  <si>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</si>
  <si>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</si>
  <si>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</si>
  <si>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</si>
  <si>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</si>
  <si>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</si>
  <si>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</si>
  <si>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</si>
  <si>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</si>
  <si>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</si>
  <si>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</si>
  <si>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</si>
  <si>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</si>
  <si>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</si>
  <si>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</si>
  <si>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</si>
  <si>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</si>
  <si>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</si>
  <si>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</si>
  <si>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</si>
  <si>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</si>
  <si>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</si>
  <si>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</si>
  <si>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</si>
  <si>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</si>
  <si>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</si>
  <si>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</si>
  <si>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</si>
  <si>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</si>
  <si>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</si>
  <si>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</si>
  <si>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</si>
  <si>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</si>
  <si>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</si>
  <si>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</si>
  <si>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</si>
  <si>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</si>
  <si>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</si>
  <si>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</si>
  <si>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</si>
  <si>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</si>
  <si>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</si>
  <si>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</si>
  <si>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</si>
  <si>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</si>
  <si>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</si>
  <si>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</si>
  <si>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</si>
  <si>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</si>
  <si>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</si>
  <si>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</si>
  <si>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</si>
  <si>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</si>
  <si>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</si>
  <si>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</si>
  <si>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</si>
  <si>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</si>
  <si>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</si>
  <si>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</si>
  <si>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</si>
  <si>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</si>
  <si>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</si>
  <si>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</si>
  <si>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</si>
  <si>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</si>
  <si>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</si>
  <si>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</si>
  <si>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</si>
  <si>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</si>
  <si>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</si>
  <si>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</si>
  <si>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</si>
  <si>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</si>
  <si>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</si>
  <si>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</si>
  <si>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</si>
  <si>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</si>
  <si>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</si>
  <si>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</si>
  <si>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</si>
  <si>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</si>
  <si>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</si>
  <si>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</si>
  <si>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</si>
  <si>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</si>
  <si>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</si>
  <si>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</si>
  <si>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</si>
  <si>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</si>
  <si>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</si>
  <si>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</si>
  <si>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</si>
  <si>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</si>
  <si>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</si>
  <si>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</si>
  <si>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</si>
  <si>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</si>
  <si>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</si>
  <si>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</si>
  <si>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</si>
  <si>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</si>
  <si>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</si>
  <si>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</si>
  <si>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</si>
  <si>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</si>
  <si>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</si>
  <si>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</si>
  <si>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</si>
  <si>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</si>
  <si>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</si>
  <si>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</si>
  <si>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</si>
  <si>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</si>
  <si>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</si>
  <si>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</si>
  <si>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</si>
  <si>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</si>
  <si>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</si>
  <si>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</si>
  <si>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</si>
  <si>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</si>
  <si>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</si>
  <si>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</si>
  <si>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</si>
  <si>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</si>
  <si>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</si>
  <si>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</si>
  <si>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</si>
  <si>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</si>
  <si>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</si>
  <si>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</si>
  <si>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</si>
  <si>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</si>
  <si>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</si>
  <si>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</si>
  <si>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</si>
  <si>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</si>
  <si>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</si>
  <si>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</si>
  <si>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</si>
  <si>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</si>
  <si>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</si>
  <si>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</si>
  <si>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</si>
  <si>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</si>
  <si>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</si>
  <si>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</si>
  <si>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</si>
  <si>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</si>
  <si>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</si>
  <si>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</si>
  <si>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</si>
  <si>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</si>
  <si>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</si>
  <si>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</si>
  <si>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</si>
  <si>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</si>
  <si>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</si>
  <si>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</si>
  <si>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</si>
  <si>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</si>
  <si>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</si>
  <si>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</si>
  <si>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</si>
  <si>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</si>
  <si>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</si>
  <si>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</si>
  <si>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</si>
  <si>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</si>
  <si>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</si>
  <si>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</si>
  <si>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</si>
  <si>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</si>
  <si>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</si>
  <si>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</si>
  <si>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</si>
  <si>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</si>
  <si>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</si>
  <si>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</si>
  <si>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</si>
  <si>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</si>
  <si>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</si>
  <si>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</si>
  <si>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</si>
  <si>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</si>
  <si>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</si>
  <si>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</si>
  <si>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</si>
  <si>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</si>
  <si>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</si>
  <si>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</si>
  <si>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</si>
  <si>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</si>
  <si>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</si>
  <si>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</si>
  <si>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</si>
  <si>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</si>
  <si>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</si>
  <si>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</si>
  <si>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</si>
  <si>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</si>
  <si>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</si>
  <si>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</si>
  <si>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</si>
  <si>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</si>
  <si>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</si>
  <si>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</si>
  <si>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</si>
  <si>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</si>
  <si>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</si>
  <si>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</si>
  <si>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</si>
  <si>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</si>
  <si>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</si>
  <si>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</si>
  <si>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</si>
  <si>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</si>
  <si>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</si>
  <si>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</si>
  <si>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</si>
  <si>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</si>
  <si>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</si>
  <si>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</si>
  <si>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</si>
  <si>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</si>
  <si>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</si>
  <si>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</si>
  <si>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</si>
  <si>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</si>
  <si>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</si>
  <si>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</si>
  <si>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</si>
  <si>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</si>
  <si>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</si>
  <si>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</si>
  <si>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</si>
  <si>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</si>
  <si>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</si>
  <si>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</si>
  <si>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</si>
  <si>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</si>
  <si>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</si>
  <si>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</si>
  <si>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</si>
  <si>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</si>
  <si>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</si>
  <si>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</si>
  <si>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</si>
  <si>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</si>
  <si>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</si>
  <si>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</si>
  <si>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</si>
  <si>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</si>
  <si>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</si>
  <si>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</si>
  <si>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</si>
  <si>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</si>
  <si>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</si>
  <si>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</si>
  <si>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</si>
  <si>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</si>
  <si>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</si>
  <si>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</si>
  <si>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</si>
  <si>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</si>
  <si>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</si>
  <si>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</si>
  <si>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</si>
  <si>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</si>
  <si>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</si>
  <si>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</si>
  <si>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</si>
  <si>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</si>
  <si>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</si>
  <si>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</si>
  <si>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</si>
  <si>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</si>
  <si>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</si>
  <si>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</si>
  <si>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</si>
  <si>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</si>
  <si>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</si>
  <si>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</si>
  <si>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</si>
  <si>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</si>
  <si>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</si>
  <si>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</si>
  <si>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</si>
  <si>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</si>
  <si>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</si>
  <si>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</si>
  <si>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</si>
  <si>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</si>
  <si>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</si>
  <si>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</si>
  <si>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</si>
  <si>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</si>
  <si>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</si>
  <si>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</si>
  <si>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</si>
  <si>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</si>
  <si>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</si>
  <si>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</si>
  <si>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</si>
  <si>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</si>
  <si>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</si>
  <si>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</si>
  <si>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</si>
  <si>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</si>
  <si>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</si>
  <si>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</si>
  <si>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</si>
  <si>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</si>
  <si>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</si>
  <si>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</si>
  <si>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</si>
  <si>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</si>
  <si>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</si>
  <si>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</si>
  <si>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</si>
  <si>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</si>
  <si>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</si>
  <si>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</si>
  <si>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</si>
  <si>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</si>
  <si>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</si>
  <si>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</si>
  <si>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</si>
  <si>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</si>
  <si>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</si>
  <si>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</si>
  <si>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</si>
  <si>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</si>
  <si>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</si>
  <si>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</si>
  <si>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</si>
  <si>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</si>
  <si>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</si>
  <si>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</si>
  <si>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</si>
  <si>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</si>
  <si>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</si>
  <si>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</si>
  <si>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</si>
  <si>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</si>
  <si>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</si>
  <si>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</si>
  <si>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</si>
  <si>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</si>
  <si>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</si>
  <si>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</si>
  <si>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</si>
  <si>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</si>
  <si>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</si>
  <si>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</si>
  <si>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</si>
  <si>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</si>
  <si>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</si>
  <si>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</si>
  <si>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</si>
  <si>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</si>
  <si>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</si>
  <si>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</si>
  <si>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</si>
  <si>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</si>
  <si>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</si>
  <si>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</si>
  <si>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</si>
  <si>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</si>
  <si>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</si>
  <si>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</si>
  <si>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</si>
  <si>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</si>
  <si>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</si>
  <si>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</si>
  <si>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</si>
  <si>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</si>
  <si>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</si>
  <si>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</si>
  <si>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</si>
  <si>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</si>
  <si>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</si>
  <si>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</si>
  <si>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</si>
  <si>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</si>
  <si>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</si>
  <si>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</si>
  <si>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</si>
  <si>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</si>
  <si>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</si>
  <si>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</si>
  <si>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</si>
  <si>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</si>
  <si>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</si>
  <si>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</si>
  <si>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</si>
  <si>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</si>
  <si>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</si>
  <si>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</si>
  <si>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</si>
  <si>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</si>
  <si>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</si>
  <si>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</si>
  <si>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</si>
  <si>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</si>
  <si>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</si>
  <si>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</si>
  <si>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</si>
  <si>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</si>
  <si>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</si>
  <si>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</si>
  <si>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</si>
  <si>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</si>
  <si>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</si>
  <si>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</si>
  <si>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</si>
  <si>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</si>
  <si>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</si>
  <si>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</si>
  <si>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</si>
  <si>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</si>
  <si>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</si>
  <si>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</si>
  <si>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</si>
  <si>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</si>
  <si>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</si>
  <si>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</si>
  <si>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</si>
  <si>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</si>
  <si>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</si>
  <si>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</si>
  <si>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</si>
  <si>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</si>
  <si>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</si>
  <si>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</si>
  <si>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</si>
  <si>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</si>
  <si>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</si>
  <si>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</si>
  <si>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</si>
  <si>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</si>
  <si>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</si>
  <si>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</si>
  <si>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</si>
  <si>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</si>
  <si>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</si>
  <si>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</si>
  <si>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</si>
  <si>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</si>
  <si>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</si>
  <si>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</si>
  <si>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</si>
  <si>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</si>
  <si>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</si>
  <si>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</si>
  <si>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</si>
  <si>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</si>
  <si>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</si>
  <si>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</si>
  <si>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</si>
  <si>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</si>
  <si>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</si>
  <si>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</si>
  <si>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</si>
  <si>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</si>
  <si>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</si>
  <si>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</si>
  <si>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</si>
  <si>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</si>
  <si>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</si>
  <si>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</si>
  <si>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</si>
  <si>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</si>
  <si>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</si>
  <si>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</si>
  <si>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</si>
  <si>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</si>
  <si>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</si>
  <si>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</si>
  <si>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</si>
  <si>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</si>
  <si>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</si>
  <si>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</si>
  <si>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</si>
  <si>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</si>
  <si>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</si>
  <si>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</si>
  <si>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</si>
  <si>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</si>
  <si>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</si>
  <si>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</si>
  <si>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</si>
  <si>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</si>
  <si>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</si>
  <si>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</si>
  <si>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</si>
  <si>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</si>
  <si>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</si>
  <si>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</si>
  <si>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</si>
  <si>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</si>
  <si>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</si>
  <si>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</si>
  <si>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</si>
  <si>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</si>
  <si>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</si>
  <si>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</si>
  <si>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</si>
  <si>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</si>
  <si>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</si>
  <si>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</si>
  <si>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</si>
  <si>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</si>
  <si>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</si>
  <si>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</si>
  <si>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</si>
  <si>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</si>
  <si>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</si>
  <si>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</si>
  <si>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</si>
  <si>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</si>
  <si>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</si>
  <si>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</si>
  <si>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</si>
  <si>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</si>
  <si>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</si>
  <si>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</si>
  <si>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</si>
  <si>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</si>
  <si>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</si>
  <si>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</si>
  <si>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</si>
  <si>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</si>
  <si>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</si>
  <si>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</si>
  <si>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</si>
  <si>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</si>
  <si>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</si>
  <si>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</si>
  <si>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</si>
  <si>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</si>
  <si>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</si>
  <si>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</si>
  <si>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</si>
  <si>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</si>
  <si>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</si>
  <si>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</si>
  <si>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</si>
  <si>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</si>
  <si>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</si>
  <si>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</si>
  <si>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</si>
  <si>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</si>
  <si>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</si>
  <si>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</si>
  <si>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</si>
  <si>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</si>
  <si>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</si>
  <si>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</si>
  <si>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</si>
  <si>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</si>
  <si>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</si>
  <si>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</si>
  <si>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</si>
  <si>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</si>
  <si>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</si>
  <si>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</si>
  <si>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</si>
  <si>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</si>
  <si>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</si>
  <si>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</si>
  <si>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</si>
  <si>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</si>
  <si>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</si>
  <si>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</si>
  <si>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</si>
  <si>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</si>
  <si>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</si>
  <si>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</si>
  <si>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</si>
  <si>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</si>
  <si>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</si>
  <si>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</si>
  <si>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</si>
  <si>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</si>
  <si>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</si>
  <si>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</si>
  <si>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</si>
  <si>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</si>
  <si>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</si>
  <si>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</si>
  <si>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</si>
  <si>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</si>
  <si>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</si>
  <si>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</si>
  <si>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</si>
  <si>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</si>
  <si>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</si>
  <si>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</si>
  <si>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</si>
  <si>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</si>
  <si>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</si>
  <si>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</si>
  <si>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</si>
  <si>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</si>
  <si>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</si>
  <si>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</si>
  <si>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</si>
  <si>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</si>
  <si>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</si>
  <si>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</si>
  <si>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</si>
  <si>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</si>
  <si>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</si>
  <si>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</si>
  <si>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</si>
  <si>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</si>
  <si>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</si>
  <si>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</si>
  <si>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</si>
  <si>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</si>
  <si>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</si>
  <si>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</si>
  <si>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</si>
  <si>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</si>
  <si>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</si>
  <si>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</si>
  <si>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</si>
  <si>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</si>
  <si>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</si>
  <si>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</si>
  <si>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</si>
  <si>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</si>
  <si>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</si>
  <si>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</si>
  <si>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</si>
  <si>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</si>
  <si>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</si>
  <si>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</si>
  <si>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</si>
  <si>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</si>
  <si>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</si>
  <si>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</si>
  <si>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</si>
  <si>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</si>
  <si>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</si>
  <si>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</si>
  <si>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</si>
  <si>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</si>
  <si>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</si>
  <si>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</si>
  <si>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</si>
  <si>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</si>
  <si>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</si>
  <si>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</si>
  <si>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</si>
  <si>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</si>
  <si>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</si>
  <si>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</si>
  <si>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</si>
  <si>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</si>
  <si>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</si>
  <si>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</si>
  <si>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</si>
  <si>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</si>
  <si>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</si>
  <si>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</si>
  <si>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</si>
  <si>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</si>
  <si>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</si>
  <si>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</si>
  <si>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</si>
  <si>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</si>
  <si>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</si>
  <si>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</si>
  <si>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</si>
  <si>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</si>
  <si>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</si>
  <si>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</si>
  <si>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</si>
  <si>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</si>
  <si>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</si>
  <si>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</si>
  <si>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</si>
  <si>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</si>
  <si>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</si>
  <si>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</si>
  <si>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</si>
  <si>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</si>
  <si>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</si>
  <si>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</si>
  <si>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</si>
  <si>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</si>
  <si>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</si>
  <si>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</si>
  <si>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</si>
  <si>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</si>
  <si>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</si>
  <si>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</si>
  <si>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</si>
  <si>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</si>
  <si>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</si>
  <si>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</si>
  <si>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</si>
  <si>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</si>
  <si>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</si>
  <si>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</si>
  <si>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</si>
  <si>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</si>
  <si>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</si>
  <si>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</si>
  <si>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</si>
  <si>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</si>
  <si>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</si>
  <si>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</si>
  <si>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</si>
  <si>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</si>
  <si>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</si>
  <si>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</si>
  <si>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</si>
  <si>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</si>
  <si>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</si>
  <si>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</si>
  <si>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</si>
  <si>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</si>
  <si>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</si>
  <si>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</si>
  <si>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</si>
  <si>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</si>
  <si>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</si>
  <si>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</si>
  <si>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</si>
  <si>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</si>
  <si>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</si>
  <si>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</si>
  <si>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</si>
  <si>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</si>
  <si>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</si>
  <si>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</si>
  <si>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</si>
  <si>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</si>
  <si>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</si>
  <si>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</si>
  <si>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</si>
  <si>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</si>
  <si>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</si>
  <si>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</si>
  <si>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</si>
  <si>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</si>
  <si>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</si>
  <si>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</si>
  <si>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</si>
  <si>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</si>
  <si>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</si>
  <si>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</si>
  <si>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</si>
  <si>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</si>
  <si>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</si>
  <si>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</si>
  <si>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</si>
  <si>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</si>
  <si>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</si>
  <si>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</si>
  <si>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</si>
  <si>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</si>
  <si>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</si>
  <si>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</si>
  <si>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</si>
  <si>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</si>
  <si>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</si>
  <si>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</si>
  <si>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</si>
  <si>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</si>
  <si>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</si>
  <si>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</si>
  <si>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</si>
  <si>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</si>
  <si>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</si>
  <si>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</si>
  <si>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</si>
  <si>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</si>
  <si>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</si>
  <si>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</si>
  <si>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</si>
  <si>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</si>
  <si>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</si>
  <si>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</si>
  <si>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</si>
  <si>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</si>
  <si>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</si>
  <si>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</si>
  <si>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</si>
  <si>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</si>
  <si>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</si>
  <si>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</si>
  <si>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</si>
  <si>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</si>
  <si>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</si>
  <si>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</si>
  <si>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</si>
  <si>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</si>
  <si>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</si>
  <si>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</si>
  <si>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</si>
  <si>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</si>
  <si>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</si>
  <si>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</si>
  <si>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</si>
  <si>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</si>
  <si>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</si>
  <si>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</si>
  <si>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</si>
  <si>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</si>
  <si>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</si>
  <si>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</si>
  <si>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</si>
  <si>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</si>
  <si>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</si>
  <si>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</si>
  <si>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</si>
  <si>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</si>
  <si>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</si>
  <si>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</si>
  <si>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</si>
  <si>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</si>
  <si>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</si>
  <si>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</si>
  <si>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</si>
  <si>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</si>
  <si>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</si>
  <si>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</si>
  <si>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</si>
  <si>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</si>
  <si>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</si>
  <si>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</si>
  <si>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</si>
  <si>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</si>
  <si>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</si>
  <si>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</si>
  <si>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</si>
  <si>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</si>
  <si>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</si>
  <si>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</si>
  <si>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</si>
  <si>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</si>
  <si>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</si>
  <si>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</si>
  <si>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</si>
  <si>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</si>
  <si>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</si>
  <si>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</si>
  <si>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</si>
  <si>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</si>
  <si>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</si>
  <si>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</si>
  <si>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</si>
  <si>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</si>
  <si>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</si>
  <si>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</si>
  <si>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</si>
  <si>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</si>
  <si>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</si>
  <si>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</si>
  <si>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</si>
  <si>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</si>
  <si>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</si>
  <si>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</si>
  <si>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</si>
  <si>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</si>
  <si>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</si>
  <si>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</si>
  <si>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</si>
  <si>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</si>
  <si>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</si>
  <si>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</si>
  <si>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</si>
  <si>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</si>
  <si>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</si>
  <si>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</si>
  <si>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</si>
  <si>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</si>
  <si>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</si>
  <si>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</si>
  <si>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</si>
  <si>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</si>
  <si>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</si>
  <si>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</si>
  <si>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</si>
  <si>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</si>
  <si>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</si>
  <si>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</si>
  <si>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</si>
  <si>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</si>
  <si>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</si>
  <si>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</si>
  <si>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</si>
  <si>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</si>
  <si>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</si>
  <si>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</si>
  <si>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</si>
  <si>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</si>
  <si>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</si>
  <si>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</si>
  <si>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</si>
  <si>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</si>
  <si>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</si>
  <si>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</si>
  <si>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</si>
  <si>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</si>
  <si>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</si>
  <si>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</si>
  <si>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</si>
  <si>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</si>
  <si>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</si>
  <si>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</si>
  <si>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</si>
  <si>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</si>
  <si>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</si>
  <si>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</si>
  <si>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</si>
  <si>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</si>
  <si>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</si>
  <si>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</si>
  <si>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</si>
  <si>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</si>
  <si>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</si>
  <si>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</si>
  <si>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</si>
  <si>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</si>
  <si>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</si>
  <si>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</si>
  <si>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</si>
  <si>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</si>
  <si>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</si>
  <si>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</si>
  <si>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</si>
  <si>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</si>
  <si>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</si>
  <si>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</si>
  <si>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</si>
  <si>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</si>
  <si>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</si>
  <si>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</si>
  <si>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</si>
  <si>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</si>
  <si>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</si>
  <si>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</si>
  <si>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</si>
  <si>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</si>
  <si>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</si>
  <si>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</si>
  <si>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</si>
  <si>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</si>
  <si>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</si>
  <si>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</si>
  <si>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</si>
  <si>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</si>
  <si>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</si>
  <si>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</si>
  <si>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</si>
  <si>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</si>
  <si>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</si>
  <si>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</si>
  <si>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</si>
  <si>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</si>
  <si>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</si>
  <si>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</si>
  <si>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</si>
  <si>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</si>
  <si>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</si>
  <si>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</si>
  <si>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</si>
  <si>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</si>
  <si>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</si>
  <si>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</si>
  <si>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</si>
  <si>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</si>
  <si>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</si>
  <si>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</si>
  <si>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</si>
  <si>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</si>
  <si>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</si>
  <si>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</si>
  <si>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</si>
  <si>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</si>
  <si>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</si>
  <si>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</si>
  <si>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</si>
  <si>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</si>
  <si>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</si>
  <si>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</si>
  <si>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</si>
  <si>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</si>
  <si>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</si>
  <si>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</si>
  <si>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</si>
  <si>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</si>
  <si>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</si>
  <si>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</si>
  <si>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</si>
  <si>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</si>
  <si>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</si>
  <si>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</si>
  <si>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</si>
  <si>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</si>
  <si>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</si>
  <si>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</si>
  <si>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</si>
  <si>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</si>
  <si>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</si>
  <si>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</si>
  <si>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</si>
  <si>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</si>
  <si>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</si>
  <si>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</si>
  <si>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</si>
  <si>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</si>
  <si>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</si>
  <si>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</si>
  <si>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</si>
  <si>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</si>
  <si>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</si>
  <si>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</si>
  <si>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</si>
  <si>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</si>
  <si>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</si>
  <si>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</si>
  <si>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</si>
  <si>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</si>
  <si>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</si>
  <si>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</si>
  <si>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</si>
  <si>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</si>
  <si>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</si>
  <si>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</si>
  <si>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</si>
  <si>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</si>
  <si>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</si>
  <si>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</si>
  <si>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</si>
  <si>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</si>
  <si>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</si>
  <si>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</si>
  <si>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</si>
  <si>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</si>
  <si>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</si>
  <si>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</si>
  <si>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</si>
  <si>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</si>
  <si>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</si>
  <si>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</si>
  <si>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</si>
  <si>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</si>
  <si>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</si>
  <si>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</si>
  <si>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</si>
  <si>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</si>
  <si>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</si>
  <si>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</si>
  <si>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</si>
  <si>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</si>
  <si>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</si>
  <si>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</si>
  <si>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</si>
  <si>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</si>
  <si>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</si>
  <si>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</si>
  <si>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</si>
  <si>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</si>
  <si>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</si>
  <si>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</si>
  <si>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</si>
  <si>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</si>
  <si>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</si>
  <si>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</si>
  <si>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</si>
  <si>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</si>
  <si>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</si>
  <si>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</si>
  <si>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</si>
  <si>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</si>
  <si>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</si>
  <si>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</si>
  <si>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</si>
  <si>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</si>
  <si>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</si>
  <si>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</si>
  <si>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</si>
  <si>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</si>
  <si>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</si>
  <si>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</si>
  <si>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</si>
  <si>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</si>
  <si>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</si>
  <si>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</si>
  <si>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</si>
  <si>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</si>
  <si>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</si>
  <si>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</si>
  <si>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</si>
  <si>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</si>
  <si>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</si>
  <si>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</si>
  <si>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</si>
  <si>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</si>
  <si>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</si>
  <si>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</si>
  <si>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</si>
  <si>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</si>
  <si>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</si>
  <si>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</si>
  <si>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</si>
  <si>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</si>
  <si>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</si>
  <si>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</si>
  <si>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</si>
  <si>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</si>
  <si>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</si>
  <si>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</si>
  <si>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</si>
  <si>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</si>
  <si>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</si>
  <si>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</si>
  <si>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</si>
  <si>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</si>
  <si>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</si>
  <si>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</si>
  <si>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</si>
  <si>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</si>
  <si>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</si>
  <si>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</si>
  <si>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</si>
  <si>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</si>
  <si>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</si>
  <si>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</si>
  <si>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</si>
  <si>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</si>
  <si>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</si>
  <si>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</si>
  <si>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</si>
  <si>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</si>
  <si>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</si>
  <si>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</si>
  <si>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</si>
  <si>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</si>
  <si>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</si>
  <si>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</si>
  <si>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</si>
  <si>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</si>
  <si>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</si>
  <si>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</si>
  <si>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</si>
  <si>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</si>
  <si>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</si>
  <si>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</si>
  <si>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</si>
  <si>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</si>
  <si>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</si>
  <si>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</si>
  <si>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</si>
  <si>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</si>
  <si>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</si>
  <si>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</si>
  <si>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</si>
  <si>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</si>
  <si>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</si>
  <si>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</si>
  <si>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</si>
  <si>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</si>
  <si>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</si>
  <si>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</si>
  <si>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</si>
  <si>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</si>
  <si>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</si>
  <si>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</si>
  <si>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</si>
  <si>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</si>
  <si>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</si>
  <si>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</si>
  <si>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</si>
  <si>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</si>
  <si>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</si>
  <si>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</si>
  <si>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</si>
  <si>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</si>
  <si>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</si>
  <si>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</si>
  <si>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</si>
  <si>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</si>
  <si>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</si>
  <si>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</si>
  <si>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</si>
  <si>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</si>
  <si>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</si>
  <si>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</si>
  <si>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</si>
  <si>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</si>
  <si>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</si>
  <si>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</si>
  <si>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</si>
  <si>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</si>
  <si>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</si>
  <si>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</si>
  <si>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</si>
  <si>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</si>
  <si>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</si>
  <si>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</si>
  <si>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</si>
  <si>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</si>
  <si>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</si>
  <si>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</si>
  <si>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</si>
  <si>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</si>
  <si>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</si>
  <si>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</si>
  <si>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</si>
  <si>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</si>
  <si>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</si>
  <si>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</si>
  <si>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</si>
  <si>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</si>
  <si>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</si>
  <si>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</si>
  <si>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</si>
  <si>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</si>
  <si>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</si>
  <si>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</si>
  <si>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</si>
  <si>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</si>
  <si>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</si>
  <si>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</si>
  <si>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</si>
  <si>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</si>
  <si>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</si>
  <si>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</si>
  <si>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</si>
  <si>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</si>
  <si>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</si>
  <si>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</si>
  <si>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</si>
  <si>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</si>
  <si>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</si>
  <si>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</si>
  <si>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</si>
  <si>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</si>
  <si>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</si>
  <si>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</si>
  <si>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</si>
  <si>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</si>
  <si>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</si>
  <si>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</si>
  <si>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</si>
  <si>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</si>
  <si>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</si>
  <si>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</si>
  <si>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</si>
  <si>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</si>
  <si>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</si>
  <si>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</si>
  <si>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</si>
  <si>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</si>
  <si>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</si>
  <si>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</si>
  <si>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</si>
  <si>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</si>
  <si>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</si>
  <si>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</si>
  <si>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</si>
  <si>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</si>
  <si>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</si>
  <si>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</si>
  <si>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</si>
  <si>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</si>
  <si>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</si>
  <si>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</si>
  <si>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</si>
  <si>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</si>
  <si>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</si>
  <si>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</si>
  <si>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</si>
  <si>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</si>
  <si>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</si>
  <si>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</si>
  <si>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</si>
  <si>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</si>
  <si>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</si>
  <si>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</si>
  <si>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</si>
  <si>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</si>
  <si>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</si>
  <si>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</si>
  <si>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</si>
  <si>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</si>
  <si>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</si>
  <si>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</si>
  <si>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</si>
  <si>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</si>
  <si>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</si>
  <si>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</si>
  <si>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</si>
  <si>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</si>
  <si>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</si>
  <si>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</si>
  <si>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</si>
  <si>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</si>
  <si>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</si>
  <si>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</si>
  <si>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</si>
  <si>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</si>
  <si>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</si>
  <si>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</si>
  <si>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</si>
  <si>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</si>
  <si>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</si>
  <si>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</si>
  <si>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</si>
  <si>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</si>
  <si>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</si>
  <si>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</si>
  <si>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</si>
  <si>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</si>
  <si>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</si>
  <si>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</si>
  <si>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</si>
  <si>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</si>
  <si>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</si>
  <si>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</si>
  <si>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</si>
  <si>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</si>
  <si>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</si>
  <si>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</si>
  <si>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</si>
  <si>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</si>
  <si>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</si>
  <si>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</si>
  <si>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</si>
  <si>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</si>
  <si>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</si>
  <si>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</si>
  <si>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</si>
  <si>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</si>
  <si>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</si>
  <si>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</si>
  <si>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</si>
  <si>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</si>
  <si>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</si>
  <si>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</si>
  <si>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</si>
  <si>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</si>
  <si>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</si>
  <si>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</si>
  <si>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</si>
  <si>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</si>
  <si>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</si>
  <si>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</si>
  <si>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</si>
  <si>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</si>
  <si>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</si>
  <si>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</si>
  <si>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</si>
  <si>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</si>
  <si>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</si>
  <si>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</si>
  <si>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</si>
  <si>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</si>
  <si>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</si>
  <si>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</si>
  <si>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</si>
  <si>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</si>
  <si>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</si>
  <si>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</si>
  <si>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</si>
  <si>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</si>
  <si>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</si>
  <si>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</si>
  <si>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</si>
  <si>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</si>
  <si>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</si>
  <si>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</si>
  <si>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</si>
  <si>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</si>
  <si>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</si>
  <si>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</si>
  <si>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</si>
  <si>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</si>
  <si>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</si>
  <si>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</si>
  <si>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</si>
  <si>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</si>
  <si>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</si>
  <si>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</si>
  <si>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</si>
  <si>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</si>
  <si>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</si>
  <si>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</si>
  <si>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</si>
  <si>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</si>
  <si>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</si>
  <si>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</si>
  <si>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</si>
  <si>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</si>
  <si>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</si>
  <si>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</si>
  <si>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</si>
  <si>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</si>
  <si>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</si>
  <si>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</si>
  <si>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</si>
  <si>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</si>
  <si>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</si>
  <si>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</si>
  <si>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</si>
  <si>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</si>
  <si>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</si>
  <si>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</si>
  <si>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</si>
  <si>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</si>
  <si>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</si>
  <si>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</si>
  <si>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</si>
  <si>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</si>
  <si>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</si>
  <si>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</si>
  <si>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</si>
  <si>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</si>
  <si>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</si>
  <si>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</si>
  <si>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</si>
  <si>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</si>
  <si>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</si>
  <si>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</si>
  <si>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</si>
  <si>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</si>
  <si>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</si>
  <si>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</si>
  <si>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</si>
  <si>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</si>
  <si>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</si>
  <si>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</si>
  <si>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</si>
  <si>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</si>
  <si>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</si>
  <si>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</si>
  <si>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</si>
  <si>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</si>
  <si>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</si>
  <si>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</si>
  <si>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</si>
  <si>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</si>
  <si>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</si>
  <si>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</si>
  <si>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</si>
  <si>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</si>
  <si>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</si>
  <si>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</si>
  <si>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</si>
  <si>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</si>
  <si>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</si>
  <si>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</si>
  <si>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</si>
  <si>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</si>
  <si>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</si>
  <si>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</si>
  <si>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</si>
  <si>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</si>
  <si>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</si>
  <si>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</si>
  <si>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</si>
  <si>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</si>
  <si>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</si>
  <si>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</si>
  <si>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</si>
  <si>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</si>
  <si>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</si>
  <si>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</si>
  <si>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</si>
  <si>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</si>
  <si>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</si>
  <si>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</si>
  <si>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</si>
  <si>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</si>
  <si>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</si>
  <si>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</si>
  <si>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</si>
  <si>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</si>
  <si>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</si>
  <si>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</si>
  <si>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</si>
  <si>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</si>
  <si>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</si>
  <si>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</si>
  <si>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</si>
  <si>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</si>
  <si>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</si>
  <si>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</si>
  <si>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</si>
  <si>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</si>
  <si>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</si>
  <si>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</si>
  <si>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</si>
  <si>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</si>
  <si>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</si>
  <si>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</si>
  <si>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</si>
  <si>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</si>
  <si>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</si>
  <si>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</si>
  <si>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</si>
  <si>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</si>
  <si>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</si>
  <si>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</si>
  <si>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</si>
  <si>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</si>
  <si>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</si>
  <si>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</si>
  <si>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</si>
  <si>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</si>
  <si>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</si>
  <si>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</si>
  <si>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</si>
  <si>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</si>
  <si>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</si>
  <si>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</si>
  <si>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</si>
  <si>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</si>
  <si>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</si>
  <si>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</si>
  <si>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</si>
  <si>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</si>
  <si>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</si>
  <si>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</si>
  <si>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</si>
  <si>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</si>
  <si>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</si>
  <si>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</si>
  <si>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</si>
  <si>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</si>
  <si>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</si>
  <si>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</si>
  <si>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</si>
  <si>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</si>
  <si>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</si>
  <si>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</si>
  <si>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</si>
  <si>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</si>
  <si>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</si>
  <si>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</si>
  <si>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</si>
  <si>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</si>
  <si>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</si>
  <si>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</si>
  <si>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</si>
  <si>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</si>
  <si>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</si>
  <si>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</si>
  <si>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</si>
  <si>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</si>
  <si>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</si>
  <si>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</si>
  <si>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</si>
  <si>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</si>
  <si>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</si>
  <si>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</si>
  <si>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</si>
  <si>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</si>
  <si>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</si>
  <si>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</si>
  <si>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</si>
  <si>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</si>
  <si>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</si>
  <si>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</si>
  <si>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</si>
  <si>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</si>
  <si>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</si>
  <si>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</si>
  <si>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</si>
  <si>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</si>
  <si>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</si>
  <si>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</si>
  <si>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</si>
  <si>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</si>
  <si>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</si>
  <si>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</si>
  <si>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</si>
  <si>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</si>
  <si>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</si>
  <si>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</si>
  <si>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</si>
  <si>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</si>
  <si>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</si>
  <si>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</si>
  <si>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</si>
  <si>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</si>
  <si>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</si>
  <si>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</si>
  <si>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</si>
  <si>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</si>
  <si>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</si>
  <si>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</si>
  <si>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</si>
  <si>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</si>
  <si>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</si>
  <si>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</si>
  <si>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</si>
  <si>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</si>
  <si>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</si>
  <si>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</si>
  <si>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</si>
  <si>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</si>
  <si>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</si>
  <si>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</si>
  <si>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</si>
  <si>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</si>
  <si>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</si>
  <si>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</si>
  <si>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</si>
  <si>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</si>
  <si>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</si>
  <si>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</si>
  <si>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</si>
  <si>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</si>
  <si>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</si>
  <si>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</si>
  <si>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</si>
  <si>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</si>
  <si>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</si>
  <si>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</si>
  <si>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</si>
  <si>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</si>
  <si>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</si>
  <si>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</si>
  <si>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</si>
  <si>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</si>
  <si>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</si>
  <si>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</si>
  <si>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</si>
  <si>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</si>
  <si>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</si>
  <si>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</si>
  <si>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</si>
  <si>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</si>
  <si>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</si>
  <si>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</si>
  <si>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</si>
  <si>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</si>
  <si>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</si>
  <si>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</si>
  <si>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</si>
  <si>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</si>
  <si>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</si>
  <si>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</si>
  <si>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</si>
  <si>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</si>
  <si>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</si>
  <si>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</si>
  <si>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</si>
  <si>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</si>
  <si>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</si>
  <si>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</si>
  <si>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</si>
  <si>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</si>
  <si>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</si>
  <si>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</si>
  <si>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</si>
  <si>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</si>
  <si>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</si>
  <si>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</si>
  <si>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</si>
  <si>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</si>
  <si>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</si>
  <si>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</si>
  <si>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</si>
  <si>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</si>
  <si>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</si>
  <si>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</si>
  <si>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</si>
  <si>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</si>
  <si>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</si>
  <si>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</si>
  <si>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</si>
  <si>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</si>
  <si>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</si>
  <si>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</si>
  <si>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</si>
  <si>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</si>
  <si>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</si>
  <si>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</si>
  <si>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</si>
  <si>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</si>
  <si>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</si>
  <si>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</si>
  <si>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</si>
  <si>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</si>
  <si>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</si>
  <si>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</si>
  <si>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</si>
  <si>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</si>
  <si>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</si>
  <si>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</si>
  <si>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</si>
  <si>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</si>
  <si>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</si>
  <si>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</si>
  <si>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</si>
  <si>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</si>
  <si>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</si>
  <si>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</si>
  <si>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</si>
  <si>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</si>
  <si>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</si>
  <si>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</si>
  <si>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</si>
  <si>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</si>
  <si>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</si>
  <si>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</si>
  <si>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</si>
  <si>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</si>
  <si>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</si>
  <si>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</si>
  <si>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</si>
  <si>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</si>
  <si>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</si>
  <si>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</si>
  <si>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</si>
  <si>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</si>
  <si>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</si>
  <si>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</si>
  <si>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</si>
  <si>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</si>
  <si>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</si>
  <si>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</si>
  <si>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</si>
  <si>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</si>
  <si>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</si>
  <si>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</si>
  <si>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</si>
  <si>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</si>
  <si>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</si>
  <si>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</si>
  <si>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</si>
  <si>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</si>
  <si>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</si>
  <si>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</si>
  <si>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</si>
  <si>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</si>
  <si>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</si>
  <si>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</si>
  <si>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</si>
  <si>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</si>
  <si>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</si>
  <si>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</si>
  <si>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</si>
  <si>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</si>
  <si>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</si>
  <si>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</si>
  <si>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</si>
  <si>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</si>
  <si>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</si>
  <si>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</si>
  <si>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</si>
  <si>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</si>
  <si>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</si>
  <si>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</si>
  <si>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</si>
  <si>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</si>
  <si>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</si>
  <si>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</si>
  <si>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</si>
  <si>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</si>
  <si>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</si>
  <si>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</si>
  <si>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</si>
  <si>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</si>
  <si>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</si>
  <si>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</si>
  <si>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</si>
  <si>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</si>
  <si>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</si>
  <si>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</si>
  <si>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</si>
  <si>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</si>
  <si>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</si>
  <si>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</si>
  <si>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</si>
  <si>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</si>
  <si>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</si>
  <si>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</si>
  <si>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</si>
  <si>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</si>
  <si>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</si>
  <si>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</si>
  <si>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</si>
  <si>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</si>
  <si>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</si>
  <si>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</si>
  <si>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</si>
  <si>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</si>
  <si>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</si>
  <si>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</si>
  <si>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</si>
  <si>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</si>
  <si>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</si>
  <si>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</si>
  <si>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</si>
  <si>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</si>
  <si>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</si>
  <si>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</si>
  <si>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</si>
  <si>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</si>
  <si>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</si>
  <si>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</si>
  <si>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</si>
  <si>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</si>
  <si>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</si>
  <si>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</si>
  <si>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</si>
  <si>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</si>
  <si>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</si>
  <si>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</si>
  <si>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</si>
  <si>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</si>
  <si>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</si>
  <si>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</si>
  <si>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</si>
  <si>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</si>
  <si>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</si>
  <si>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</si>
  <si>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</si>
  <si>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</si>
  <si>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</si>
  <si>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</si>
  <si>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</si>
  <si>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</si>
  <si>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</si>
  <si>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</si>
  <si>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</si>
  <si>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</si>
  <si>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</si>
  <si>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</si>
  <si>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</si>
  <si>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</si>
  <si>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</si>
  <si>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</si>
  <si>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</si>
  <si>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</si>
  <si>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</si>
  <si>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</si>
  <si>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</si>
  <si>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</si>
  <si>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</si>
  <si>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</si>
  <si>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</si>
  <si>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</si>
  <si>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</si>
  <si>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</si>
  <si>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</si>
  <si>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</si>
  <si>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</si>
  <si>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</si>
  <si>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</si>
  <si>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</si>
  <si>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</si>
  <si>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</si>
  <si>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</si>
  <si>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</si>
  <si>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</si>
  <si>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</si>
  <si>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</si>
  <si>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</si>
  <si>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</si>
  <si>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</si>
  <si>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</si>
  <si>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</si>
  <si>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</si>
  <si>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</si>
  <si>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</si>
  <si>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</si>
  <si>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</si>
  <si>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</si>
  <si>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</si>
  <si>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</si>
  <si>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</si>
  <si>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</si>
  <si>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</si>
  <si>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</si>
  <si>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</si>
  <si>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</si>
  <si>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</si>
  <si>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</si>
  <si>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</si>
  <si>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</si>
  <si>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</si>
  <si>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</si>
  <si>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</si>
  <si>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</si>
  <si>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</si>
  <si>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</si>
  <si>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</si>
  <si>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</si>
  <si>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</si>
  <si>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</si>
  <si>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</si>
  <si>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</si>
  <si>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</si>
  <si>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</si>
  <si>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</si>
  <si>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</si>
  <si>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</si>
  <si>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</si>
  <si>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</si>
  <si>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</si>
  <si>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</si>
  <si>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</si>
  <si>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</si>
  <si>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</si>
  <si>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</si>
  <si>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</si>
  <si>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</si>
  <si>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</si>
  <si>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</si>
  <si>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</si>
  <si>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</si>
  <si>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</si>
  <si>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</si>
  <si>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</si>
  <si>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</si>
  <si>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</si>
  <si>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</si>
  <si>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</si>
  <si>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</si>
  <si>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</si>
  <si>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</si>
  <si>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</si>
  <si>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</si>
  <si>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</si>
  <si>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</si>
  <si>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</si>
  <si>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</si>
  <si>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</si>
  <si>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</si>
  <si>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</si>
  <si>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</si>
  <si>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</si>
  <si>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</si>
  <si>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</si>
  <si>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</si>
  <si>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</si>
  <si>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</si>
  <si>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</si>
  <si>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</si>
  <si>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</si>
  <si>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</si>
  <si>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</si>
  <si>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</si>
  <si>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</si>
  <si>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</si>
  <si>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</si>
  <si>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</si>
  <si>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</si>
  <si>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</si>
  <si>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</si>
  <si>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</si>
  <si>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</si>
  <si>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</si>
  <si>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</si>
  <si>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</si>
  <si>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</si>
  <si>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</si>
  <si>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</si>
  <si>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</si>
  <si>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</si>
  <si>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</si>
  <si>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</si>
  <si>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</si>
  <si>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</si>
  <si>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</si>
  <si>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</si>
  <si>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</si>
  <si>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</si>
  <si>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</si>
  <si>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</si>
  <si>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</si>
  <si>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</si>
  <si>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</si>
  <si>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</si>
  <si>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</si>
  <si>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</si>
  <si>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</si>
  <si>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</si>
  <si>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</si>
  <si>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</si>
  <si>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</si>
  <si>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</si>
  <si>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</si>
  <si>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</si>
  <si>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</si>
  <si>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</si>
  <si>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</si>
  <si>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</si>
  <si>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</si>
  <si>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</si>
  <si>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</si>
  <si>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</si>
  <si>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</si>
  <si>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</si>
  <si>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</si>
  <si>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</si>
  <si>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</si>
  <si>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</si>
  <si>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</si>
  <si>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</si>
  <si>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</si>
  <si>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</si>
  <si>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</si>
  <si>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</si>
  <si>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</si>
  <si>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</si>
  <si>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</si>
  <si>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</si>
  <si>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</si>
  <si>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</si>
  <si>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</si>
  <si>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</si>
  <si>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</si>
  <si>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</si>
  <si>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</si>
  <si>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</si>
  <si>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</si>
  <si>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</si>
  <si>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</si>
  <si>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</si>
  <si>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</si>
  <si>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</si>
  <si>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</si>
  <si>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</si>
  <si>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</si>
  <si>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</si>
  <si>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</si>
  <si>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</si>
  <si>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</si>
  <si>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</si>
  <si>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</si>
  <si>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</si>
  <si>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</si>
  <si>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</si>
  <si>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</si>
  <si>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</si>
  <si>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</si>
  <si>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</si>
  <si>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</si>
  <si>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</si>
  <si>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</si>
  <si>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</si>
  <si>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</si>
  <si>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</si>
  <si>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</si>
  <si>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</si>
  <si>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</si>
  <si>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</si>
  <si>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</si>
  <si>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</si>
  <si>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</si>
  <si>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</si>
  <si>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</si>
  <si>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</si>
  <si>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</si>
  <si>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</si>
  <si>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</si>
  <si>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</si>
  <si>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</si>
  <si>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</si>
  <si>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</si>
  <si>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</si>
  <si>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</si>
  <si>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</si>
  <si>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</si>
  <si>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</si>
  <si>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</si>
  <si>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</si>
  <si>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</si>
  <si>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</si>
  <si>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</si>
  <si>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</si>
  <si>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</si>
  <si>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</si>
  <si>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</si>
  <si>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</si>
  <si>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</si>
  <si>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</si>
  <si>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</si>
  <si>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</si>
  <si>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</si>
  <si>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</si>
  <si>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</si>
  <si>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</si>
  <si>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</si>
  <si>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</si>
  <si>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</si>
  <si>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</si>
  <si>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</si>
  <si>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</si>
  <si>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</si>
  <si>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</si>
  <si>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</si>
  <si>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</si>
  <si>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</si>
  <si>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</si>
  <si>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</si>
  <si>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</si>
  <si>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</si>
  <si>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</si>
  <si>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</si>
  <si>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</si>
  <si>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</si>
  <si>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</si>
  <si>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</si>
  <si>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</si>
  <si>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</si>
  <si>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</si>
  <si>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</si>
  <si>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</si>
  <si>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</si>
  <si>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</si>
  <si>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</si>
  <si>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</si>
  <si>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</si>
  <si>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</si>
  <si>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</si>
  <si>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</si>
  <si>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</si>
  <si>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</si>
  <si>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</si>
  <si>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</si>
  <si>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</si>
  <si>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</si>
  <si>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</si>
  <si>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</si>
  <si>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</si>
  <si>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</si>
  <si>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</si>
  <si>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</si>
  <si>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</si>
  <si>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</si>
  <si>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</si>
  <si>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</si>
  <si>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</si>
  <si>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</si>
  <si>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</si>
  <si>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</si>
  <si>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</si>
  <si>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</si>
  <si>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</si>
  <si>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</si>
  <si>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</si>
  <si>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</si>
  <si>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</si>
  <si>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</si>
  <si>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</si>
  <si>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</si>
  <si>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</si>
  <si>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</si>
  <si>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</si>
  <si>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</si>
  <si>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</si>
  <si>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</si>
  <si>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</si>
  <si>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</si>
  <si>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</si>
  <si>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</si>
  <si>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</si>
  <si>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</si>
  <si>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</si>
  <si>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</si>
  <si>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</si>
  <si>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</si>
  <si>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</si>
  <si>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</si>
  <si>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</si>
  <si>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</si>
  <si>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</si>
  <si>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</si>
  <si>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</si>
  <si>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</si>
  <si>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</si>
  <si>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</si>
  <si>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</si>
  <si>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</si>
  <si>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</si>
  <si>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</si>
  <si>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</si>
  <si>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</si>
  <si>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</si>
  <si>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</si>
  <si>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</si>
  <si>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</si>
  <si>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</si>
  <si>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</si>
  <si>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</si>
  <si>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</si>
  <si>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</si>
  <si>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</si>
  <si>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</si>
  <si>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</si>
  <si>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</si>
  <si>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</si>
  <si>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</si>
  <si>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</si>
  <si>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</si>
  <si>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</si>
  <si>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</si>
  <si>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</si>
  <si>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</si>
  <si>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</si>
  <si>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</si>
  <si>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</si>
  <si>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</si>
  <si>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</si>
  <si>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</si>
  <si>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</si>
  <si>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</si>
  <si>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</si>
  <si>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</si>
  <si>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</si>
  <si>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</si>
  <si>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</si>
  <si>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</si>
  <si>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</si>
  <si>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</si>
  <si>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</si>
  <si>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</si>
  <si>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</si>
  <si>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</si>
  <si>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</si>
  <si>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</si>
  <si>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</si>
  <si>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</si>
  <si>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</si>
  <si>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</si>
  <si>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</si>
  <si>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</si>
  <si>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</si>
  <si>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</si>
  <si>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</si>
  <si>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</si>
  <si>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</si>
  <si>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</si>
  <si>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</si>
  <si>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</si>
  <si>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</si>
  <si>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</si>
  <si>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</si>
  <si>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</si>
  <si>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</si>
  <si>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</si>
  <si>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</si>
  <si>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</si>
  <si>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</si>
  <si>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</si>
  <si>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</si>
  <si>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</si>
  <si>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</si>
  <si>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</si>
  <si>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</si>
  <si>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</si>
  <si>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</si>
  <si>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</si>
  <si>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</si>
  <si>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</si>
  <si>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</si>
  <si>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</si>
  <si>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</si>
  <si>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</si>
  <si>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</si>
  <si>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</si>
  <si>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</si>
  <si>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</si>
  <si>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</si>
  <si>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</si>
  <si>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</si>
  <si>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</si>
  <si>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</si>
  <si>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</si>
  <si>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</si>
  <si>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</si>
  <si>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</si>
  <si>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</si>
  <si>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</si>
  <si>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</si>
  <si>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</si>
  <si>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</si>
  <si>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</si>
  <si>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</si>
  <si>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</si>
  <si>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</si>
  <si>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</si>
  <si>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</si>
  <si>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</si>
  <si>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</si>
  <si>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</si>
  <si>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</si>
  <si>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</si>
  <si>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</si>
  <si>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</si>
  <si>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</si>
  <si>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</si>
  <si>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</si>
  <si>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</si>
  <si>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</si>
  <si>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</si>
  <si>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</si>
  <si>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</si>
  <si>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</si>
  <si>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</si>
  <si>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</si>
  <si>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</si>
  <si>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</si>
  <si>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</si>
  <si>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</si>
  <si>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</si>
  <si>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</si>
  <si>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</si>
  <si>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</si>
  <si>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</si>
  <si>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</si>
  <si>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</si>
  <si>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</si>
  <si>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</si>
  <si>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</si>
  <si>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</si>
  <si>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</si>
  <si>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</si>
  <si>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</si>
  <si>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</si>
  <si>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</si>
  <si>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</si>
  <si>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</si>
  <si>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</si>
  <si>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</si>
  <si>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</si>
  <si>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</si>
  <si>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</si>
  <si>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</si>
  <si>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</si>
  <si>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</si>
  <si>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</si>
  <si>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</si>
  <si>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</si>
  <si>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</si>
  <si>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</si>
  <si>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</si>
  <si>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</si>
  <si>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</si>
  <si>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</si>
  <si>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</si>
  <si>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</si>
  <si>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</si>
  <si>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</si>
  <si>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</si>
  <si>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</si>
  <si>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</si>
  <si>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</si>
  <si>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</si>
  <si>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</si>
  <si>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</si>
  <si>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</si>
  <si>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</si>
  <si>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</si>
  <si>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</si>
  <si>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</si>
  <si>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</si>
  <si>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</si>
  <si>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</si>
  <si>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</si>
  <si>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</si>
  <si>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</si>
  <si>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</si>
  <si>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</si>
  <si>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</si>
  <si>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</si>
  <si>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</si>
  <si>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</si>
  <si>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</si>
  <si>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</si>
  <si>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</si>
  <si>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</si>
  <si>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</si>
  <si>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</si>
  <si>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</si>
  <si>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</si>
  <si>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</si>
  <si>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</si>
  <si>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</si>
  <si>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</si>
  <si>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</si>
  <si>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</si>
  <si>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</si>
  <si>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</si>
  <si>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</si>
  <si>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</si>
  <si>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</si>
  <si>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</si>
  <si>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</si>
  <si>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</si>
  <si>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</si>
  <si>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</si>
  <si>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</si>
  <si>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</si>
  <si>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</si>
  <si>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</si>
  <si>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</si>
  <si>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</si>
  <si>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</si>
  <si>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</si>
  <si>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</si>
  <si>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</si>
  <si>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</si>
  <si>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</si>
  <si>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</si>
  <si>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</si>
  <si>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</si>
  <si>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</si>
  <si>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</si>
  <si>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</si>
  <si>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</si>
  <si>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</si>
  <si>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</si>
  <si>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</si>
  <si>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</si>
  <si>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</si>
  <si>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</si>
  <si>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</si>
  <si>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</si>
  <si>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</si>
  <si>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</si>
  <si>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</si>
  <si>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</si>
  <si>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</si>
  <si>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</si>
  <si>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</si>
  <si>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</si>
  <si>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</si>
  <si>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</si>
  <si>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</si>
  <si>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</si>
  <si>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</si>
  <si>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</si>
  <si>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</si>
  <si>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</si>
  <si>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</si>
  <si>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</si>
  <si>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</si>
  <si>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</si>
  <si>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</si>
  <si>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</si>
  <si>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</si>
  <si>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</si>
  <si>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</si>
  <si>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</si>
  <si>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</si>
  <si>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</si>
  <si>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</si>
  <si>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</si>
  <si>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</si>
  <si>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</si>
  <si>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</si>
  <si>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</si>
  <si>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</si>
  <si>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</si>
  <si>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</si>
  <si>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</si>
  <si>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</si>
  <si>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</si>
  <si>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</si>
  <si>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</si>
  <si>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</si>
  <si>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</si>
  <si>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</si>
  <si>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</si>
  <si>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</si>
  <si>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</si>
  <si>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</si>
  <si>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</si>
  <si>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</si>
  <si>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</si>
  <si>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</si>
  <si>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</si>
  <si>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</si>
  <si>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</si>
  <si>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</si>
  <si>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</si>
  <si>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</si>
  <si>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</si>
  <si>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</si>
  <si>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</si>
  <si>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</si>
  <si>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</si>
  <si>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</si>
  <si>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</si>
  <si>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</si>
  <si>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</si>
  <si>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</si>
  <si>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</si>
  <si>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</si>
  <si>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</si>
  <si>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</si>
  <si>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</si>
  <si>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</si>
  <si>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</si>
  <si>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</si>
  <si>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</si>
  <si>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</si>
  <si>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</si>
  <si>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</si>
  <si>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</si>
  <si>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</si>
  <si>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</si>
  <si>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</si>
  <si>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</si>
  <si>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</si>
  <si>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</si>
  <si>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</si>
  <si>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</si>
  <si>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</si>
  <si>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</si>
  <si>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</si>
  <si>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</si>
  <si>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</si>
  <si>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</si>
  <si>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</si>
  <si>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</si>
  <si>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</si>
  <si>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</si>
  <si>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</si>
  <si>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</si>
  <si>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</si>
  <si>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</si>
  <si>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</si>
  <si>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</si>
  <si>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</si>
  <si>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</si>
  <si>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</si>
  <si>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</si>
  <si>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</si>
  <si>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</si>
  <si>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</si>
  <si>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</si>
  <si>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</si>
  <si>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</si>
  <si>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</si>
  <si>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</si>
  <si>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</si>
  <si>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</si>
  <si>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</si>
  <si>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</si>
  <si>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</si>
  <si>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</si>
  <si>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</si>
  <si>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</si>
  <si>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</si>
  <si>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</si>
  <si>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</si>
  <si>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</si>
  <si>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</si>
  <si>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</si>
  <si>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</si>
  <si>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</si>
  <si>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</si>
  <si>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</si>
  <si>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</si>
  <si>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</si>
  <si>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</si>
  <si>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</si>
  <si>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</si>
  <si>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</si>
  <si>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</si>
  <si>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</si>
  <si>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</si>
  <si>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</si>
  <si>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</si>
  <si>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</si>
  <si>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</si>
  <si>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</si>
  <si>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</si>
  <si>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</si>
  <si>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</si>
  <si>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</si>
  <si>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</si>
  <si>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</si>
  <si>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</si>
  <si>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</si>
  <si>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</si>
  <si>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</si>
  <si>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</si>
  <si>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</si>
  <si>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</si>
  <si>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</si>
  <si>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</si>
  <si>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</si>
  <si>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</si>
  <si>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</si>
  <si>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</si>
  <si>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</si>
  <si>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</si>
  <si>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</si>
  <si>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</si>
  <si>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</si>
  <si>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</si>
  <si>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</si>
  <si>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</si>
  <si>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</si>
  <si>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</si>
  <si>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</si>
  <si>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</si>
  <si>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</si>
  <si>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</si>
  <si>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</si>
  <si>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</si>
  <si>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</si>
  <si>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</si>
  <si>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</si>
  <si>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</si>
  <si>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</si>
  <si>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</si>
  <si>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</si>
  <si>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</si>
  <si>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</si>
  <si>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</si>
  <si>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</si>
  <si>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</si>
  <si>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</si>
  <si>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</si>
  <si>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</si>
  <si>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</si>
  <si>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</si>
  <si>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</si>
  <si>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</si>
  <si>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</si>
  <si>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</si>
  <si>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</si>
  <si>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</si>
  <si>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</si>
  <si>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</si>
  <si>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</si>
  <si>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</si>
  <si>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</si>
  <si>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</si>
  <si>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</si>
  <si>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</si>
  <si>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</si>
  <si>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</si>
  <si>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</si>
  <si>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</si>
  <si>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</si>
  <si>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</si>
  <si>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</si>
  <si>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</si>
  <si>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</si>
  <si>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</si>
  <si>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</si>
  <si>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</si>
  <si>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</si>
  <si>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</si>
  <si>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</si>
  <si>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</si>
  <si>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</si>
  <si>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</si>
  <si>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</si>
  <si>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</si>
  <si>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</si>
  <si>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</si>
  <si>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</si>
  <si>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</si>
  <si>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</si>
  <si>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</si>
  <si>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</si>
  <si>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</si>
  <si>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</si>
  <si>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</si>
  <si>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</si>
  <si>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</si>
  <si>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</si>
  <si>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</si>
  <si>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</si>
  <si>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</si>
  <si>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</si>
  <si>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</si>
  <si>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</si>
  <si>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</si>
  <si>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</si>
  <si>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</si>
  <si>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</si>
  <si>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</si>
  <si>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</si>
  <si>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</si>
  <si>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</si>
  <si>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</si>
  <si>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</si>
  <si>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</si>
  <si>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</si>
  <si>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</si>
  <si>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</si>
  <si>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</si>
  <si>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</si>
  <si>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</si>
  <si>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</si>
  <si>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</si>
  <si>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</si>
  <si>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</si>
  <si>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</si>
  <si>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</si>
  <si>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</si>
  <si>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</si>
  <si>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</si>
  <si>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</si>
  <si>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</si>
  <si>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</si>
  <si>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</si>
  <si>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</si>
  <si>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</si>
  <si>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</si>
  <si>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</si>
  <si>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</si>
  <si>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</si>
  <si>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</si>
  <si>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</si>
  <si>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</si>
  <si>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</si>
  <si>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</si>
  <si>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</si>
  <si>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</si>
  <si>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</si>
  <si>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</si>
  <si>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</si>
  <si>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</si>
  <si>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</si>
  <si>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</si>
  <si>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</si>
  <si>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</si>
  <si>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</si>
  <si>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</si>
  <si>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</si>
  <si>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</si>
  <si>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</si>
  <si>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</si>
  <si>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</si>
  <si>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</si>
  <si>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</si>
  <si>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</si>
  <si>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</si>
  <si>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</si>
  <si>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</si>
  <si>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</si>
  <si>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</si>
  <si>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</si>
  <si>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</si>
  <si>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</si>
  <si>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</si>
  <si>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</si>
  <si>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</si>
  <si>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</si>
  <si>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</si>
  <si>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</si>
  <si>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</si>
  <si>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</si>
  <si>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</si>
  <si>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</si>
  <si>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</si>
  <si>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</si>
  <si>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</si>
  <si>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</si>
  <si>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</si>
  <si>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</si>
  <si>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</si>
  <si>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</si>
  <si>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</si>
  <si>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</si>
  <si>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</si>
  <si>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</si>
  <si>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</si>
  <si>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</si>
  <si>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</si>
  <si>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</si>
  <si>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</si>
  <si>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</si>
  <si>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</si>
  <si>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</si>
  <si>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</si>
  <si>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</si>
  <si>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</si>
  <si>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</si>
  <si>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</si>
  <si>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</si>
  <si>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</si>
  <si>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</si>
  <si>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</si>
  <si>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</si>
  <si>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</si>
  <si>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</si>
  <si>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</si>
  <si>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</si>
  <si>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</si>
  <si>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</si>
  <si>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</si>
  <si>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</si>
  <si>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</si>
  <si>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</si>
  <si>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</si>
  <si>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</si>
  <si>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</si>
  <si>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</si>
  <si>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</si>
  <si>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</si>
  <si>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</si>
  <si>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</si>
  <si>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</si>
  <si>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</si>
  <si>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</si>
  <si>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</si>
  <si>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</si>
  <si>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</si>
  <si>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</si>
  <si>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</si>
  <si>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</si>
  <si>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</si>
  <si>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</si>
  <si>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</si>
  <si>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</si>
  <si>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</si>
  <si>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</si>
  <si>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</si>
  <si>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</si>
  <si>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</si>
  <si>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</si>
  <si>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</si>
  <si>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</si>
  <si>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</si>
  <si>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</si>
  <si>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</si>
  <si>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</si>
  <si>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</si>
  <si>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</si>
  <si>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</si>
  <si>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</si>
  <si>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</si>
  <si>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</si>
  <si>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</si>
  <si>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</si>
  <si>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</si>
  <si>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</si>
  <si>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</si>
  <si>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</si>
  <si>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</si>
  <si>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</si>
  <si>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</si>
  <si>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</si>
  <si>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</si>
  <si>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</si>
  <si>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</si>
  <si>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</si>
  <si>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</si>
  <si>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</si>
  <si>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</si>
  <si>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</si>
  <si>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</si>
  <si>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</si>
  <si>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</si>
  <si>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</si>
  <si>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</si>
  <si>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</si>
  <si>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</si>
  <si>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</si>
  <si>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</si>
  <si>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</si>
  <si>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</si>
  <si>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</si>
  <si>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</si>
  <si>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</si>
  <si>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</si>
  <si>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</si>
  <si>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</si>
  <si>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</si>
  <si>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</si>
  <si>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</si>
  <si>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</si>
  <si>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</si>
  <si>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</si>
  <si>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</si>
  <si>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</si>
  <si>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</si>
  <si>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</si>
  <si>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</si>
  <si>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</si>
  <si>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</si>
  <si>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</si>
  <si>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</si>
  <si>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</si>
  <si>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</si>
  <si>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</si>
  <si>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</si>
  <si>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</si>
  <si>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</si>
  <si>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</si>
  <si>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</si>
  <si>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</si>
  <si>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</si>
  <si>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</si>
  <si>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</si>
  <si>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</si>
  <si>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</si>
  <si>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</si>
  <si>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</si>
  <si>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</si>
  <si>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</si>
  <si>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</si>
  <si>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</si>
  <si>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</si>
  <si>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</si>
  <si>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</si>
  <si>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</si>
  <si>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</si>
  <si>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</si>
  <si>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</si>
  <si>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</si>
  <si>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</si>
  <si>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</si>
  <si>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</si>
  <si>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</si>
  <si>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</si>
  <si>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</si>
  <si>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</si>
  <si>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</si>
  <si>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</si>
  <si>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</si>
  <si>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</si>
  <si>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</si>
  <si>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</si>
  <si>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</si>
  <si>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</si>
  <si>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</si>
  <si>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</si>
  <si>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</si>
  <si>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</si>
  <si>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</si>
  <si>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</si>
  <si>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</si>
  <si>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</si>
  <si>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</si>
  <si>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</si>
  <si>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</si>
  <si>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</si>
  <si>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</si>
  <si>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</si>
  <si>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</si>
  <si>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</si>
  <si>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</si>
  <si>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</si>
  <si>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</si>
  <si>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</si>
  <si>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</si>
  <si>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</si>
  <si>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</si>
  <si>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</si>
  <si>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</si>
  <si>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</si>
  <si>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</si>
  <si>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</si>
  <si>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</si>
  <si>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</si>
  <si>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</si>
  <si>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</si>
  <si>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</si>
  <si>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</si>
  <si>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</si>
  <si>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</si>
  <si>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</si>
  <si>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</si>
  <si>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</si>
  <si>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</si>
  <si>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</si>
  <si>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</si>
  <si>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</si>
  <si>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</si>
  <si>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</si>
  <si>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</si>
  <si>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</si>
  <si>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</si>
  <si>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</si>
  <si>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</si>
  <si>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</si>
  <si>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</si>
  <si>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</si>
  <si>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</si>
  <si>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</si>
  <si>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</si>
  <si>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</si>
  <si>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</si>
  <si>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</si>
  <si>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</si>
  <si>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</si>
  <si>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</si>
  <si>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</si>
  <si>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</si>
  <si>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</si>
  <si>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</si>
  <si>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</si>
  <si>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</si>
  <si>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</si>
  <si>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</si>
  <si>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</si>
  <si>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</si>
  <si>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</si>
  <si>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</si>
  <si>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</si>
  <si>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</si>
  <si>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</si>
  <si>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</si>
  <si>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</si>
  <si>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</si>
  <si>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</si>
  <si>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</si>
  <si>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</si>
  <si>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</si>
  <si>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</si>
  <si>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</si>
  <si>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</si>
  <si>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</si>
  <si>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</si>
  <si>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</si>
  <si>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</si>
  <si>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</si>
  <si>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</si>
  <si>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</si>
  <si>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</si>
  <si>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</si>
  <si>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</si>
  <si>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</si>
  <si>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</si>
  <si>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</si>
  <si>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</si>
  <si>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</si>
  <si>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</si>
  <si>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</si>
  <si>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</si>
  <si>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</si>
  <si>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</si>
  <si>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</si>
  <si>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</si>
  <si>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</si>
  <si>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</si>
  <si>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</si>
  <si>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</si>
  <si>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</si>
  <si>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</si>
  <si>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</si>
  <si>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</si>
  <si>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</si>
  <si>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</si>
  <si>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</si>
  <si>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</si>
  <si>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</si>
  <si>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</si>
  <si>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</si>
  <si>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</si>
  <si>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</si>
  <si>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</si>
  <si>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</si>
  <si>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</si>
  <si>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</si>
  <si>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</si>
  <si>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</si>
  <si>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</si>
  <si>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</si>
  <si>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</si>
  <si>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</si>
  <si>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</si>
  <si>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</si>
  <si>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</si>
  <si>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</si>
  <si>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</si>
  <si>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</si>
  <si>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</si>
  <si>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</si>
  <si>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</si>
  <si>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</si>
  <si>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</si>
  <si>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</si>
  <si>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</si>
  <si>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</si>
  <si>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</si>
  <si>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</si>
  <si>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</si>
  <si>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</si>
  <si>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</si>
  <si>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</si>
  <si>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</si>
  <si>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</si>
  <si>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</si>
  <si>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</si>
  <si>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</si>
  <si>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</si>
  <si>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</si>
  <si>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</si>
  <si>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</si>
  <si>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</si>
  <si>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</si>
  <si>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</si>
  <si>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</si>
  <si>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</si>
  <si>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</si>
  <si>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</si>
  <si>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</si>
  <si>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</si>
  <si>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</si>
  <si>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</si>
  <si>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</si>
  <si>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</si>
  <si>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</si>
  <si>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</si>
  <si>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</si>
  <si>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</si>
  <si>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</si>
  <si>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</si>
  <si>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</si>
  <si>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</si>
  <si>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</si>
  <si>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</si>
  <si>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</si>
  <si>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</si>
  <si>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</si>
  <si>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</si>
  <si>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</si>
  <si>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</si>
  <si>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</si>
  <si>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</si>
  <si>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</si>
  <si>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</si>
  <si>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</si>
  <si>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</si>
  <si>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</si>
  <si>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</si>
  <si>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</si>
  <si>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</si>
  <si>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</si>
  <si>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</si>
  <si>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</si>
  <si>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</si>
  <si>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</si>
  <si>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</si>
  <si>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</si>
  <si>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</si>
  <si>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</si>
  <si>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</si>
  <si>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</si>
  <si>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</si>
  <si>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</si>
  <si>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</si>
  <si>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</si>
  <si>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</si>
  <si>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</si>
  <si>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</si>
  <si>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</si>
  <si>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</si>
  <si>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</si>
  <si>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</si>
  <si>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</si>
  <si>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</si>
  <si>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</si>
  <si>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</si>
  <si>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</si>
  <si>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</si>
  <si>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</si>
  <si>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</si>
  <si>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</si>
  <si>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</si>
  <si>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</si>
  <si>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</si>
  <si>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</si>
  <si>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</si>
  <si>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</si>
  <si>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</si>
  <si>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</si>
  <si>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</si>
  <si>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</si>
  <si>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</si>
  <si>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</si>
  <si>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</si>
  <si>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</si>
  <si>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</si>
  <si>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</si>
  <si>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</si>
  <si>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</si>
  <si>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</si>
  <si>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</si>
  <si>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</si>
  <si>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</si>
  <si>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</si>
  <si>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</si>
  <si>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</si>
  <si>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</si>
  <si>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</si>
  <si>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</si>
  <si>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</si>
  <si>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</si>
  <si>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</si>
  <si>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</si>
  <si>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</si>
  <si>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</si>
  <si>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</si>
  <si>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</si>
  <si>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</si>
  <si>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</si>
  <si>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</si>
  <si>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</si>
  <si>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</si>
  <si>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</si>
  <si>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</si>
  <si>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</si>
  <si>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</si>
  <si>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</si>
  <si>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</si>
  <si>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</si>
  <si>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</si>
  <si>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</si>
  <si>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</si>
  <si>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</si>
  <si>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</si>
  <si>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</si>
  <si>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</si>
  <si>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</si>
  <si>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</si>
  <si>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</si>
  <si>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</si>
  <si>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</si>
  <si>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</si>
  <si>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</si>
  <si>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</si>
  <si>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</si>
  <si>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</si>
  <si>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</si>
  <si>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</si>
  <si>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</si>
  <si>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</si>
  <si>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</si>
  <si>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</si>
  <si>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</si>
  <si>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</si>
  <si>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</si>
  <si>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</si>
  <si>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</si>
  <si>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</si>
  <si>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</si>
  <si>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</si>
  <si>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</si>
  <si>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</si>
  <si>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</si>
  <si>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</si>
  <si>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</si>
  <si>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</si>
  <si>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</si>
  <si>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</si>
  <si>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</si>
  <si>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</si>
  <si>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</si>
  <si>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</si>
  <si>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</si>
  <si>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</si>
  <si>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</si>
  <si>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</si>
  <si>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</si>
  <si>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</si>
  <si>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</si>
  <si>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</si>
  <si>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</si>
  <si>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</si>
  <si>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</si>
  <si>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</si>
  <si>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</si>
  <si>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</si>
  <si>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</si>
  <si>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</si>
  <si>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</si>
  <si>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</si>
  <si>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</si>
  <si>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</si>
  <si>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</si>
  <si>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</si>
  <si>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</si>
  <si>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</si>
  <si>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</si>
  <si>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</si>
  <si>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</si>
  <si>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</si>
  <si>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</si>
  <si>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</si>
  <si>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</si>
  <si>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</si>
  <si>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</si>
  <si>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</si>
  <si>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</si>
  <si>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</si>
  <si>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</si>
  <si>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</si>
  <si>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</si>
  <si>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</si>
  <si>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</si>
  <si>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</si>
  <si>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</si>
  <si>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</si>
  <si>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</si>
  <si>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</si>
  <si>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</si>
  <si>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</si>
  <si>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</si>
  <si>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</si>
  <si>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</si>
  <si>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</si>
  <si>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</si>
  <si>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</si>
  <si>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</si>
  <si>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</si>
  <si>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</si>
  <si>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</si>
  <si>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</si>
  <si>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</si>
  <si>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</si>
  <si>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</si>
  <si>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</si>
  <si>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</si>
  <si>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</si>
  <si>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</si>
  <si>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</si>
  <si>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</si>
  <si>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</si>
  <si>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</si>
  <si>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</si>
  <si>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</si>
  <si>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</si>
  <si>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</si>
  <si>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</si>
  <si>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</si>
  <si>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</si>
  <si>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</si>
  <si>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</si>
  <si>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</si>
  <si>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</si>
  <si>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</si>
  <si>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</si>
  <si>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</si>
  <si>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</si>
  <si>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</si>
  <si>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</si>
  <si>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</si>
  <si>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</si>
  <si>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</si>
  <si>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</si>
  <si>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</si>
  <si>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</si>
  <si>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</si>
  <si>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</si>
  <si>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</si>
  <si>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</si>
  <si>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</si>
  <si>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</si>
  <si>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</si>
  <si>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</si>
  <si>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</si>
  <si>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</si>
  <si>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</si>
  <si>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</si>
  <si>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</si>
  <si>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</si>
  <si>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</si>
  <si>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</si>
  <si>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</si>
  <si>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</si>
  <si>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</si>
  <si>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</si>
  <si>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</si>
  <si>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</si>
  <si>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</si>
  <si>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</si>
  <si>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</si>
  <si>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</si>
  <si>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</si>
  <si>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</si>
  <si>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</si>
  <si>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</si>
  <si>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</si>
  <si>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</si>
  <si>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</si>
  <si>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</si>
  <si>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</si>
  <si>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</si>
  <si>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</si>
  <si>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</si>
  <si>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</si>
  <si>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</si>
  <si>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</si>
  <si>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</si>
  <si>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</si>
  <si>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</si>
  <si>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</si>
  <si>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</si>
  <si>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</si>
  <si>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</si>
  <si>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</si>
  <si>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</si>
  <si>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</si>
  <si>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</si>
  <si>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</si>
  <si>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</si>
  <si>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</si>
  <si>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</si>
  <si>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</si>
  <si>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</si>
  <si>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</si>
  <si>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</si>
  <si>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</si>
  <si>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</si>
  <si>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</si>
  <si>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</si>
  <si>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</si>
  <si>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</si>
  <si>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</si>
  <si>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</si>
  <si>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</si>
  <si>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</si>
  <si>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</si>
  <si>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</si>
  <si>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</si>
  <si>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</si>
  <si>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</si>
  <si>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</si>
  <si>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</si>
  <si>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</si>
  <si>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</si>
  <si>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</si>
  <si>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</si>
  <si>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</si>
  <si>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</si>
  <si>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</si>
  <si>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</si>
  <si>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</si>
  <si>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</si>
  <si>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</si>
  <si>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</si>
  <si>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</si>
  <si>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</si>
  <si>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</si>
  <si>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</si>
  <si>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</si>
  <si>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</si>
  <si>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</si>
  <si>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</si>
  <si>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</si>
  <si>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</si>
  <si>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</si>
  <si>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</si>
  <si>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</si>
  <si>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</si>
  <si>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</si>
  <si>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</si>
  <si>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</si>
  <si>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</si>
  <si>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</si>
  <si>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</si>
  <si>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</si>
  <si>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</si>
  <si>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</si>
  <si>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</si>
  <si>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</si>
  <si>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</si>
  <si>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</si>
  <si>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</si>
  <si>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</si>
  <si>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</si>
  <si>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</si>
  <si>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</si>
  <si>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</si>
  <si>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</si>
  <si>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</si>
  <si>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</si>
  <si>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</si>
  <si>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</si>
  <si>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</si>
  <si>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</si>
  <si>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</si>
  <si>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</si>
  <si>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</si>
  <si>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</si>
  <si>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</si>
  <si>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</si>
  <si>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</si>
  <si>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</si>
  <si>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</si>
  <si>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</si>
  <si>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</si>
  <si>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</si>
  <si>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</si>
  <si>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</si>
  <si>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</si>
  <si>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</si>
  <si>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</si>
  <si>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</si>
  <si>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</si>
  <si>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</si>
  <si>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</si>
  <si>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</si>
  <si>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</si>
  <si>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</si>
  <si>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</si>
  <si>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</si>
  <si>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</si>
  <si>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</si>
  <si>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</si>
  <si>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</si>
  <si>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</si>
  <si>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</si>
  <si>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</si>
  <si>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</si>
  <si>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</si>
  <si>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</si>
  <si>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</si>
  <si>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</si>
  <si>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</si>
  <si>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</si>
  <si>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</si>
  <si>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</si>
  <si>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</si>
  <si>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</si>
  <si>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</si>
  <si>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</si>
  <si>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</si>
  <si>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</si>
  <si>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</si>
  <si>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</si>
  <si>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</si>
  <si>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</si>
  <si>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</si>
  <si>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</si>
  <si>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</si>
  <si>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</si>
  <si>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</si>
  <si>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</si>
  <si>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</si>
  <si>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</si>
  <si>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</si>
  <si>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</si>
  <si>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</si>
  <si>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</si>
  <si>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</si>
  <si>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</si>
  <si>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</si>
  <si>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</si>
  <si>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</si>
  <si>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</si>
  <si>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</si>
  <si>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</si>
  <si>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</si>
  <si>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</si>
  <si>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</si>
  <si>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</si>
  <si>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</si>
  <si>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</si>
  <si>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</si>
  <si>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</si>
  <si>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</si>
  <si>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</si>
  <si>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</si>
  <si>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</si>
  <si>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</si>
  <si>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</si>
  <si>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</si>
  <si>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</si>
  <si>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</si>
  <si>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</si>
  <si>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</si>
  <si>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</si>
  <si>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</si>
  <si>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</si>
  <si>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</si>
  <si>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</si>
  <si>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</si>
  <si>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</si>
  <si>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</si>
  <si>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</si>
  <si>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</si>
  <si>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</si>
  <si>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</si>
  <si>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</si>
  <si>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</si>
  <si>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</si>
  <si>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</si>
  <si>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</si>
  <si>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</si>
  <si>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</si>
  <si>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</si>
  <si>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</si>
  <si>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</si>
  <si>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</si>
  <si>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</si>
  <si>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</si>
  <si>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</si>
  <si>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</si>
  <si>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</si>
  <si>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</si>
  <si>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</si>
  <si>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</si>
  <si>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</si>
  <si>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</si>
  <si>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</si>
  <si>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</si>
  <si>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</si>
  <si>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</si>
  <si>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</si>
  <si>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</si>
  <si>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</si>
  <si>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</si>
  <si>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</si>
  <si>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</si>
  <si>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</si>
  <si>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</si>
  <si>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</si>
  <si>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</si>
  <si>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</si>
  <si>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</si>
  <si>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</si>
  <si>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</si>
  <si>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</si>
  <si>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</si>
  <si>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</si>
  <si>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</si>
  <si>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</si>
  <si>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</si>
  <si>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</si>
  <si>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</si>
  <si>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</si>
  <si>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</si>
  <si>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</si>
  <si>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</si>
  <si>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</si>
  <si>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</si>
  <si>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</si>
  <si>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</si>
  <si>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</si>
  <si>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</si>
  <si>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</si>
  <si>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</si>
  <si>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</si>
  <si>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</si>
  <si>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</si>
  <si>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</si>
  <si>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</si>
  <si>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</si>
  <si>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</si>
  <si>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</si>
  <si>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</si>
  <si>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</si>
  <si>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</si>
  <si>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</si>
  <si>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</si>
  <si>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</si>
  <si>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</si>
  <si>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</si>
  <si>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</si>
  <si>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</si>
  <si>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</si>
  <si>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</si>
  <si>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</si>
  <si>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</si>
  <si>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</si>
  <si>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</si>
  <si>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</si>
  <si>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</si>
  <si>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</si>
  <si>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</si>
  <si>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</si>
  <si>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</si>
  <si>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</si>
  <si>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</si>
  <si>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</si>
  <si>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</si>
  <si>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</si>
  <si>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</si>
  <si>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</si>
  <si>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</si>
  <si>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</si>
  <si>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</si>
  <si>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</si>
  <si>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</si>
  <si>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</si>
  <si>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</si>
  <si>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</si>
  <si>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</si>
  <si>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</si>
  <si>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</si>
  <si>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</si>
  <si>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</si>
  <si>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</si>
  <si>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</si>
  <si>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</si>
  <si>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</si>
  <si>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</si>
  <si>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</si>
  <si>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</si>
  <si>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</si>
  <si>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</si>
  <si>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</si>
  <si>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</si>
  <si>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</si>
  <si>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</si>
  <si>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</si>
  <si>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</si>
  <si>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</si>
  <si>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</si>
  <si>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</si>
  <si>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</si>
  <si>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</si>
  <si>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</si>
  <si>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</si>
  <si>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</si>
  <si>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</si>
  <si>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</si>
  <si>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</si>
  <si>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</si>
  <si>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</si>
  <si>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</si>
  <si>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</si>
  <si>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</si>
  <si>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</si>
  <si>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</si>
  <si>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</si>
  <si>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</si>
  <si>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</si>
  <si>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</si>
  <si>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</si>
  <si>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</si>
  <si>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</si>
  <si>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</si>
  <si>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</si>
  <si>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</si>
  <si>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</si>
  <si>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</si>
  <si>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</si>
  <si>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</si>
  <si>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</si>
  <si>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</si>
  <si>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</si>
  <si>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</si>
  <si>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</si>
  <si>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</si>
  <si>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</si>
  <si>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</si>
  <si>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</si>
  <si>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</si>
  <si>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</si>
  <si>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</si>
  <si>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</si>
  <si>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</si>
  <si>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</si>
  <si>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</si>
  <si>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</si>
  <si>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</si>
  <si>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</si>
  <si>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</si>
  <si>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</si>
  <si>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</si>
  <si>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</si>
  <si>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</si>
  <si>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</si>
  <si>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</si>
  <si>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</si>
  <si>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</si>
  <si>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</si>
  <si>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</si>
  <si>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</si>
  <si>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</si>
  <si>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</si>
  <si>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</si>
  <si>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</si>
  <si>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</si>
  <si>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</si>
  <si>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</si>
  <si>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</si>
  <si>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</si>
  <si>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</si>
  <si>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</si>
  <si>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</si>
  <si>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</si>
  <si>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</si>
  <si>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</si>
  <si>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</si>
  <si>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</si>
  <si>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</si>
  <si>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</si>
  <si>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</si>
  <si>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</si>
  <si>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</si>
  <si>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</si>
  <si>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</si>
  <si>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</si>
  <si>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</si>
  <si>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</si>
  <si>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</si>
  <si>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</si>
  <si>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</si>
  <si>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</si>
  <si>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</si>
  <si>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</si>
  <si>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</si>
  <si>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</si>
  <si>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</si>
  <si>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</si>
  <si>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</si>
  <si>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</si>
  <si>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</si>
  <si>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</si>
  <si>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</si>
  <si>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</si>
  <si>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</si>
  <si>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</si>
  <si>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</si>
  <si>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</si>
  <si>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</si>
  <si>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</si>
  <si>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</si>
  <si>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</si>
  <si>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</si>
  <si>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</si>
  <si>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</si>
  <si>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</si>
  <si>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</si>
  <si>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</si>
  <si>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</si>
  <si>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</si>
  <si>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</si>
  <si>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</si>
  <si>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</si>
  <si>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</si>
  <si>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</si>
  <si>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</si>
  <si>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</si>
  <si>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</si>
  <si>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</si>
  <si>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</si>
  <si>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</si>
  <si>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</si>
  <si>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</si>
  <si>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</si>
  <si>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</si>
  <si>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</si>
  <si>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</si>
  <si>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</si>
  <si>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</si>
  <si>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</si>
  <si>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</si>
  <si>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</si>
  <si>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</si>
  <si>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</si>
  <si>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</si>
  <si>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</si>
  <si>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</si>
  <si>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</si>
  <si>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</si>
  <si>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</si>
  <si>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</si>
  <si>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</si>
  <si>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</si>
  <si>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</si>
  <si>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</si>
  <si>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</si>
  <si>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</si>
  <si>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</si>
  <si>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</si>
  <si>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</si>
  <si>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</si>
  <si>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</si>
  <si>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</si>
  <si>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</si>
  <si>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</si>
  <si>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</si>
  <si>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</si>
  <si>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</si>
  <si>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</si>
  <si>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</si>
  <si>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</si>
  <si>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</si>
  <si>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</si>
  <si>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</si>
  <si>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</si>
  <si>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</si>
  <si>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</si>
  <si>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</si>
  <si>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</si>
  <si>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</si>
  <si>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</si>
  <si>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</si>
  <si>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</si>
  <si>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</si>
  <si>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</si>
  <si>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</si>
  <si>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</si>
  <si>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</si>
  <si>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</si>
  <si>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</si>
  <si>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</si>
  <si>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</si>
  <si>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</si>
  <si>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</si>
  <si>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</si>
  <si>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</si>
  <si>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</si>
  <si>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</si>
  <si>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</si>
  <si>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</si>
  <si>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</si>
  <si>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</si>
  <si>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</si>
  <si>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</si>
  <si>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</si>
  <si>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</si>
  <si>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</si>
  <si>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</si>
  <si>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</si>
  <si>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</si>
  <si>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</si>
  <si>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</si>
  <si>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</si>
  <si>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</si>
  <si>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</si>
  <si>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</si>
  <si>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</si>
  <si>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</si>
  <si>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</si>
  <si>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</si>
  <si>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</si>
  <si>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</si>
  <si>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</si>
  <si>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</si>
  <si>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</si>
  <si>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</si>
  <si>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</si>
  <si>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</si>
  <si>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</si>
  <si>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</si>
  <si>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</si>
  <si>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</si>
  <si>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</si>
  <si>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</si>
  <si>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</si>
  <si>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</si>
  <si>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</si>
  <si>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</si>
  <si>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</si>
  <si>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</si>
  <si>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</si>
  <si>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</si>
  <si>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</si>
  <si>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</si>
  <si>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</si>
  <si>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</si>
  <si>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</si>
  <si>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</si>
  <si>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</si>
  <si>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</si>
  <si>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</si>
  <si>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</si>
  <si>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</si>
  <si>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</si>
  <si>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</si>
  <si>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</si>
  <si>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</si>
  <si>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</si>
  <si>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</si>
  <si>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</si>
  <si>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</si>
  <si>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</si>
  <si>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</si>
  <si>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</si>
  <si>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</si>
  <si>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</si>
  <si>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</si>
  <si>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</si>
  <si>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</si>
  <si>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</si>
  <si>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</si>
  <si>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</si>
  <si>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</si>
  <si>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</si>
  <si>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</si>
  <si>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</si>
  <si>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</si>
  <si>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</si>
  <si>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</si>
  <si>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</si>
  <si>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</si>
  <si>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</si>
  <si>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</si>
  <si>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</si>
  <si>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</si>
  <si>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</si>
  <si>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</si>
  <si>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</si>
  <si>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</si>
  <si>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</si>
  <si>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</si>
  <si>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</si>
  <si>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</si>
  <si>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</si>
  <si>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</si>
  <si>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</si>
  <si>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</si>
  <si>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</si>
  <si>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</si>
  <si>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</si>
  <si>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</si>
  <si>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</si>
  <si>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</si>
  <si>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</si>
  <si>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</si>
  <si>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</si>
  <si>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</si>
  <si>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</si>
  <si>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</si>
  <si>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</si>
  <si>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</si>
  <si>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</si>
  <si>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</si>
  <si>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</si>
  <si>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</si>
  <si>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</si>
  <si>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</si>
  <si>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</si>
  <si>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</si>
  <si>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</si>
  <si>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</si>
  <si>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</si>
  <si>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</si>
  <si>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</si>
  <si>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</si>
  <si>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</si>
  <si>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</si>
  <si>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</si>
  <si>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</si>
  <si>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</si>
  <si>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</si>
  <si>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</si>
  <si>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</si>
  <si>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</si>
  <si>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</si>
  <si>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</si>
  <si>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</si>
  <si>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</si>
  <si>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</si>
  <si>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</si>
  <si>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</si>
  <si>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</si>
  <si>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</si>
  <si>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</si>
  <si>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</si>
  <si>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</si>
  <si>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</si>
  <si>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</si>
  <si>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</si>
  <si>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</si>
  <si>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</si>
  <si>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</si>
  <si>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</si>
  <si>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</si>
  <si>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</si>
  <si>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</si>
  <si>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</si>
  <si>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</si>
  <si>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</si>
  <si>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</si>
  <si>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</si>
  <si>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</si>
  <si>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</si>
  <si>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</si>
  <si>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</si>
  <si>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</si>
  <si>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</si>
  <si>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</si>
  <si>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</si>
  <si>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</si>
  <si>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</si>
  <si>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</si>
  <si>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</si>
  <si>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</si>
  <si>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</si>
  <si>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</si>
  <si>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</si>
  <si>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</si>
  <si>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</si>
  <si>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</si>
  <si>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</si>
  <si>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</si>
  <si>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</si>
  <si>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</si>
  <si>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</si>
  <si>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</si>
  <si>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</si>
  <si>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</si>
  <si>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</si>
  <si>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</si>
  <si>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</si>
  <si>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</si>
  <si>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</si>
  <si>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</si>
  <si>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</si>
  <si>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</si>
  <si>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</si>
  <si>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</si>
  <si>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</si>
  <si>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</si>
  <si>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</si>
  <si>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</si>
  <si>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</si>
  <si>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</si>
  <si>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</si>
  <si>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</si>
  <si>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</si>
  <si>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</si>
  <si>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</si>
  <si>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</si>
  <si>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</si>
  <si>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</si>
  <si>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</si>
  <si>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</si>
  <si>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</si>
  <si>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</si>
  <si>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</si>
  <si>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</si>
  <si>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</si>
  <si>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</si>
  <si>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</si>
  <si>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</si>
  <si>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</si>
  <si>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</si>
  <si>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</si>
  <si>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</si>
  <si>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</si>
  <si>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</si>
  <si>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</si>
  <si>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</si>
  <si>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</si>
  <si>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</si>
  <si>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</si>
  <si>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</si>
  <si>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</si>
  <si>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</si>
  <si>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</si>
  <si>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</si>
  <si>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</si>
  <si>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</si>
  <si>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</si>
  <si>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</si>
  <si>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</si>
  <si>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</si>
  <si>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</si>
  <si>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</si>
  <si>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</si>
  <si>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</si>
  <si>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</si>
  <si>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</si>
  <si>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</si>
  <si>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</si>
  <si>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</si>
  <si>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</si>
  <si>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</si>
  <si>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</si>
  <si>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</si>
  <si>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</si>
  <si>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</si>
  <si>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</si>
  <si>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</si>
  <si>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</si>
  <si>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</si>
  <si>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</si>
  <si>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</si>
  <si>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</si>
  <si>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</si>
  <si>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</si>
  <si>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</si>
  <si>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</si>
  <si>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</si>
  <si>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</si>
  <si>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</si>
  <si>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</si>
  <si>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</si>
  <si>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</si>
  <si>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</si>
  <si>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</si>
  <si>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</si>
  <si>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</si>
  <si>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</si>
  <si>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</si>
  <si>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</si>
  <si>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</si>
  <si>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</si>
  <si>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</si>
  <si>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</si>
  <si>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</si>
  <si>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</si>
  <si>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</si>
  <si>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</si>
  <si>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</si>
  <si>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</si>
  <si>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</si>
  <si>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</si>
  <si>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</si>
  <si>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</si>
  <si>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</si>
  <si>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</si>
  <si>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</si>
  <si>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</si>
  <si>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</si>
  <si>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</si>
  <si>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</si>
  <si>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</si>
  <si>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</si>
  <si>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</si>
  <si>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</si>
  <si>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</si>
  <si>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</si>
  <si>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</si>
  <si>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</si>
  <si>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</si>
  <si>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</si>
  <si>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</si>
  <si>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</si>
  <si>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</si>
  <si>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</si>
  <si>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</si>
  <si>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</si>
  <si>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</si>
  <si>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</si>
  <si>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</si>
  <si>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</si>
  <si>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</si>
  <si>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</si>
  <si>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</si>
  <si>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</si>
  <si>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</si>
  <si>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</si>
  <si>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</si>
  <si>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</si>
  <si>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</si>
  <si>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</si>
  <si>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</si>
  <si>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</si>
  <si>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</si>
  <si>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</si>
  <si>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</si>
  <si>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</si>
  <si>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</si>
  <si>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</si>
  <si>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</si>
  <si>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</si>
  <si>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</si>
  <si>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</si>
  <si>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</si>
  <si>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</si>
  <si>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</si>
  <si>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</si>
  <si>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</si>
  <si>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</si>
  <si>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</si>
  <si>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</si>
  <si>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</si>
  <si>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</si>
  <si>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</si>
  <si>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</si>
  <si>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</si>
  <si>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</si>
  <si>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</si>
  <si>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</si>
  <si>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</si>
  <si>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</si>
  <si>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</si>
  <si>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</si>
  <si>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</si>
  <si>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</si>
  <si>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</si>
  <si>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</si>
  <si>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</si>
  <si>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</si>
  <si>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</si>
  <si>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</si>
  <si>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</si>
  <si>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</si>
  <si>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</si>
  <si>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</si>
  <si>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</si>
  <si>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</si>
  <si>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</si>
  <si>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</si>
  <si>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</si>
  <si>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</si>
  <si>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</si>
  <si>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</si>
  <si>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</si>
  <si>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</si>
  <si>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</si>
  <si>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</si>
  <si>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</si>
  <si>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</si>
  <si>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</si>
  <si>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</si>
  <si>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</si>
  <si>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</si>
  <si>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</si>
  <si>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</si>
  <si>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</si>
  <si>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</si>
  <si>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</si>
  <si>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</si>
  <si>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</si>
  <si>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</si>
  <si>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</si>
  <si>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</si>
  <si>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</si>
  <si>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</si>
  <si>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</si>
  <si>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</si>
  <si>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</si>
  <si>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</si>
  <si>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</si>
  <si>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</si>
  <si>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</si>
  <si>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</si>
  <si>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</si>
  <si>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</si>
  <si>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</si>
  <si>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</si>
  <si>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</si>
  <si>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</si>
  <si>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</si>
  <si>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</si>
  <si>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</si>
  <si>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</si>
  <si>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</si>
  <si>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</si>
  <si>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</si>
  <si>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</si>
  <si>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</si>
  <si>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</si>
  <si>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</si>
  <si>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</si>
  <si>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</si>
  <si>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</si>
  <si>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</si>
  <si>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</si>
  <si>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</si>
  <si>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</si>
  <si>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</si>
  <si>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</si>
  <si>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</si>
  <si>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</si>
  <si>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</si>
  <si>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</si>
  <si>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</si>
  <si>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</si>
  <si>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</si>
  <si>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</si>
  <si>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</si>
  <si>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</si>
  <si>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</si>
  <si>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</si>
  <si>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</si>
  <si>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</si>
  <si>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</si>
  <si>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</si>
  <si>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</si>
  <si>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</si>
  <si>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</si>
  <si>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</si>
  <si>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</si>
  <si>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</si>
  <si>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</si>
  <si>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</si>
  <si>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</si>
  <si>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</si>
  <si>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</si>
  <si>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</si>
  <si>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</si>
  <si>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</si>
  <si>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</si>
  <si>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</si>
  <si>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</si>
  <si>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</si>
  <si>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</si>
  <si>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</si>
  <si>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</si>
  <si>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</si>
  <si>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</si>
  <si>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</si>
  <si>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</si>
  <si>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</si>
  <si>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</si>
  <si>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</si>
  <si>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</si>
  <si>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</si>
  <si>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</si>
  <si>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</si>
  <si>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</si>
  <si>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</si>
  <si>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</si>
  <si>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</si>
  <si>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</si>
  <si>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</si>
  <si>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</si>
  <si>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</si>
  <si>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</si>
  <si>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</si>
  <si>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</si>
  <si>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</si>
  <si>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</si>
  <si>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</si>
  <si>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</si>
  <si>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</si>
  <si>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</si>
  <si>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</si>
  <si>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</si>
  <si>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</si>
  <si>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</si>
  <si>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</si>
  <si>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</si>
  <si>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</si>
  <si>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</si>
  <si>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</si>
  <si>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</si>
  <si>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</si>
  <si>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</si>
  <si>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</si>
  <si>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</si>
  <si>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</si>
  <si>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</si>
  <si>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</si>
  <si>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</si>
  <si>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</si>
  <si>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</si>
  <si>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</si>
  <si>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</si>
  <si>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</si>
  <si>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</si>
  <si>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</si>
  <si>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</si>
  <si>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</si>
  <si>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</si>
  <si>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</si>
  <si>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</si>
  <si>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</si>
  <si>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</si>
  <si>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</si>
  <si>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</si>
  <si>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</si>
  <si>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</si>
  <si>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</si>
  <si>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</si>
  <si>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</si>
  <si>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</si>
  <si>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</si>
  <si>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</si>
  <si>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</si>
  <si>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</si>
  <si>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</si>
  <si>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</si>
  <si>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</si>
  <si>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</si>
  <si>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</si>
  <si>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</si>
  <si>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</si>
  <si>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</si>
  <si>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</si>
  <si>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</si>
  <si>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</si>
  <si>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</si>
  <si>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</si>
  <si>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</si>
  <si>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</si>
  <si>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</si>
  <si>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</si>
  <si>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</si>
  <si>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</si>
  <si>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</si>
  <si>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</si>
  <si>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</si>
  <si>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</si>
  <si>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</si>
  <si>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</si>
  <si>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</si>
  <si>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</si>
  <si>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</si>
  <si>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</si>
  <si>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</si>
  <si>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</si>
  <si>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</si>
  <si>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</si>
  <si>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</si>
  <si>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</si>
  <si>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</si>
  <si>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</si>
  <si>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</si>
  <si>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</si>
  <si>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</si>
  <si>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</si>
  <si>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</si>
  <si>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</si>
  <si>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</si>
  <si>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</si>
  <si>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</si>
  <si>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</si>
  <si>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</si>
  <si>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</si>
  <si>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</si>
  <si>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</si>
  <si>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</si>
  <si>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</si>
  <si>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</si>
  <si>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</si>
  <si>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</si>
  <si>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</si>
  <si>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</si>
  <si>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</si>
  <si>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</si>
  <si>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</si>
  <si>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</si>
  <si>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</si>
  <si>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</si>
  <si>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</si>
  <si>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</si>
  <si>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</si>
  <si>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</si>
  <si>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</si>
  <si>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</si>
  <si>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</si>
  <si>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</si>
  <si>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</si>
  <si>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</si>
  <si>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</si>
  <si>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</si>
  <si>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</si>
  <si>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</si>
  <si>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</si>
  <si>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</si>
  <si>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</si>
  <si>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</si>
  <si>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</si>
  <si>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</si>
  <si>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</si>
  <si>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</si>
  <si>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</si>
  <si>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</si>
  <si>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</si>
  <si>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</si>
  <si>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</si>
  <si>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</si>
  <si>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</si>
  <si>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</si>
  <si>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</si>
  <si>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</si>
  <si>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</si>
  <si>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</si>
  <si>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</si>
  <si>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</si>
  <si>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</si>
  <si>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</si>
  <si>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</si>
  <si>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</si>
  <si>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</si>
  <si>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</si>
  <si>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</si>
  <si>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</si>
  <si>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</si>
  <si>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</si>
  <si>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</si>
  <si>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</si>
  <si>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</si>
  <si>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</si>
  <si>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</si>
  <si>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</si>
  <si>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</si>
  <si>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</si>
  <si>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</si>
  <si>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</si>
  <si>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</si>
  <si>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</si>
  <si>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</si>
  <si>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</si>
  <si>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</si>
  <si>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</si>
  <si>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</si>
  <si>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</si>
  <si>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</si>
  <si>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</si>
  <si>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</si>
  <si>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</si>
  <si>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</si>
  <si>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</si>
  <si>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</si>
  <si>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</si>
  <si>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</si>
  <si>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</si>
  <si>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</si>
  <si>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</si>
  <si>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</si>
  <si>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</si>
  <si>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</si>
  <si>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</si>
  <si>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</si>
  <si>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</si>
  <si>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</si>
  <si>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</si>
  <si>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</si>
  <si>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</si>
  <si>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</si>
  <si>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</si>
  <si>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</si>
  <si>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</si>
  <si>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</si>
  <si>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</si>
  <si>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</si>
  <si>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</si>
  <si>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</si>
  <si>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</si>
  <si>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</si>
  <si>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</si>
  <si>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</si>
  <si>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</si>
  <si>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</si>
  <si>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</si>
  <si>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</si>
  <si>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</si>
  <si>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</si>
  <si>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</si>
  <si>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</si>
  <si>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</si>
  <si>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</si>
  <si>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</si>
  <si>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</si>
  <si>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</si>
  <si>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</si>
  <si>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</si>
  <si>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</si>
  <si>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</si>
  <si>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</si>
  <si>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</si>
  <si>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</si>
  <si>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</si>
  <si>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</si>
  <si>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</si>
  <si>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</si>
  <si>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</si>
  <si>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</si>
  <si>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</si>
  <si>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</si>
  <si>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</si>
  <si>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</si>
  <si>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</si>
  <si>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</si>
  <si>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</si>
  <si>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</si>
  <si>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</si>
  <si>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</si>
  <si>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</si>
  <si>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</si>
  <si>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</si>
  <si>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</si>
  <si>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</si>
  <si>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</si>
  <si>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</si>
  <si>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</si>
  <si>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</si>
  <si>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</si>
  <si>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</si>
  <si>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</si>
  <si>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</si>
  <si>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</si>
  <si>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</si>
  <si>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</si>
  <si>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</si>
  <si>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</si>
  <si>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</si>
  <si>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</si>
  <si>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</si>
  <si>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</si>
  <si>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</si>
  <si>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</si>
  <si>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</si>
  <si>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</si>
  <si>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</si>
  <si>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</si>
  <si>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</si>
  <si>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</si>
  <si>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</si>
  <si>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</si>
  <si>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</si>
  <si>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</si>
  <si>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</si>
  <si>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</si>
  <si>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</si>
  <si>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</si>
  <si>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</si>
  <si>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</si>
  <si>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</si>
  <si>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</si>
  <si>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</si>
  <si>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</si>
  <si>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</si>
  <si>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</si>
  <si>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</si>
  <si>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</si>
  <si>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</si>
  <si>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</si>
  <si>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</si>
  <si>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</si>
  <si>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</si>
  <si>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</si>
  <si>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</si>
  <si>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</si>
  <si>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</si>
  <si>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</si>
  <si>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</si>
  <si>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</si>
  <si>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</si>
  <si>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</si>
  <si>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</si>
  <si>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</si>
  <si>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</si>
  <si>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</si>
  <si>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</si>
  <si>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</si>
  <si>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</si>
  <si>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</si>
  <si>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</si>
  <si>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</si>
  <si>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</si>
  <si>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</si>
  <si>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</si>
  <si>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</si>
  <si>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</si>
  <si>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</si>
  <si>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</si>
  <si>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</si>
  <si>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</si>
  <si>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</si>
  <si>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</si>
  <si>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</si>
  <si>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</si>
  <si>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</si>
  <si>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</si>
  <si>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</si>
  <si>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</si>
  <si>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</si>
  <si>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</si>
  <si>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</si>
  <si>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</si>
  <si>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</si>
  <si>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</si>
  <si>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</si>
  <si>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</si>
  <si>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</si>
  <si>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</si>
  <si>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</si>
  <si>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</si>
  <si>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</si>
  <si>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</si>
  <si>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</si>
  <si>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</si>
  <si>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</si>
  <si>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</si>
  <si>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</si>
  <si>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</si>
  <si>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</si>
  <si>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</si>
  <si>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</si>
  <si>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</si>
  <si>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</si>
  <si>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</si>
  <si>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</si>
  <si>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</si>
  <si>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</si>
  <si>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</si>
  <si>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</si>
  <si>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</si>
  <si>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</si>
  <si>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</si>
  <si>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</si>
  <si>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</si>
  <si>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</si>
  <si>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</si>
  <si>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</si>
  <si>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</si>
  <si>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</si>
  <si>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</si>
  <si>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</si>
  <si>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</si>
  <si>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</si>
  <si>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</si>
  <si>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</si>
  <si>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</si>
  <si>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</si>
  <si>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</si>
  <si>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</si>
  <si>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</si>
  <si>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</si>
  <si>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</si>
  <si>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</si>
  <si>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</si>
  <si>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</si>
  <si>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</si>
  <si>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</si>
  <si>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</si>
  <si>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</si>
  <si>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</si>
  <si>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</si>
  <si>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</si>
  <si>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</si>
  <si>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</si>
  <si>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</si>
  <si>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</si>
  <si>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</si>
  <si>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</si>
  <si>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</si>
  <si>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</si>
  <si>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</si>
  <si>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</si>
  <si>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</si>
  <si>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</si>
  <si>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</si>
  <si>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</si>
  <si>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</si>
  <si>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</si>
  <si>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</si>
  <si>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</si>
  <si>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</si>
  <si>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</si>
  <si>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</si>
  <si>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</si>
  <si>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</si>
  <si>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</si>
  <si>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</si>
  <si>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</si>
  <si>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</si>
  <si>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</si>
  <si>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</si>
  <si>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</si>
  <si>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</si>
  <si>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</si>
  <si>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</si>
  <si>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</si>
  <si>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</si>
  <si>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</si>
  <si>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</si>
  <si>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</si>
  <si>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</si>
  <si>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</si>
  <si>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</si>
  <si>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</si>
  <si>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</si>
  <si>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</si>
  <si>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</si>
  <si>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</si>
  <si>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</si>
  <si>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</si>
  <si>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</si>
  <si>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</si>
  <si>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</si>
  <si>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</si>
  <si>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</si>
  <si>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</si>
  <si>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</si>
  <si>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</si>
  <si>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</si>
  <si>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</si>
  <si>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</si>
  <si>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</si>
  <si>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</si>
  <si>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</si>
  <si>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</si>
  <si>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</si>
  <si>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</si>
  <si>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</si>
  <si>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</si>
  <si>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</si>
  <si>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</si>
  <si>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</si>
  <si>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</si>
  <si>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</si>
  <si>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</si>
  <si>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</si>
  <si>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</si>
  <si>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</si>
  <si>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</si>
  <si>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</si>
  <si>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</si>
  <si>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</si>
  <si>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</si>
  <si>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</si>
  <si>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</si>
  <si>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</si>
  <si>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</si>
  <si>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</si>
  <si>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</si>
  <si>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</si>
  <si>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</si>
  <si>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</si>
  <si>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</si>
  <si>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</si>
  <si>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</si>
  <si>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</si>
  <si>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</si>
  <si>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</si>
  <si>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</si>
  <si>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</si>
  <si>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</si>
  <si>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</si>
  <si>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</si>
  <si>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</si>
  <si>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</si>
  <si>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</si>
  <si>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</si>
  <si>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</si>
  <si>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</si>
  <si>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</si>
  <si>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</si>
  <si>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</si>
  <si>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</si>
  <si>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</si>
  <si>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</si>
  <si>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</si>
  <si>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</si>
  <si>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</si>
  <si>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</si>
  <si>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</si>
  <si>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</si>
  <si>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</si>
  <si>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</si>
  <si>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</si>
  <si>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</si>
  <si>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</si>
  <si>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</si>
  <si>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</si>
  <si>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</si>
  <si>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</si>
  <si>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</si>
  <si>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</si>
  <si>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</si>
  <si>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</si>
  <si>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</si>
  <si>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</si>
  <si>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</si>
  <si>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</si>
  <si>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</si>
  <si>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</si>
  <si>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</si>
  <si>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</si>
  <si>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</si>
  <si>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</si>
  <si>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</si>
  <si>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</si>
  <si>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</si>
  <si>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</si>
  <si>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</si>
  <si>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</si>
  <si>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</si>
  <si>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</si>
  <si>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</si>
  <si>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</si>
  <si>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</si>
  <si>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</si>
  <si>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</si>
  <si>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</si>
  <si>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</si>
  <si>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</si>
  <si>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</si>
  <si>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</si>
  <si>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</si>
  <si>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</si>
  <si>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</si>
  <si>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</si>
  <si>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</si>
  <si>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</si>
  <si>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</si>
  <si>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</si>
  <si>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</si>
  <si>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</si>
  <si>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</si>
  <si>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</si>
  <si>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</si>
  <si>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</si>
  <si>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</si>
  <si>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</si>
  <si>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</si>
  <si>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</si>
  <si>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</si>
  <si>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</si>
  <si>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</si>
  <si>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</si>
  <si>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</si>
  <si>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</si>
  <si>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</si>
  <si>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</si>
  <si>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</si>
  <si>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</si>
  <si>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</si>
  <si>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</si>
  <si>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</si>
  <si>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</si>
  <si>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</si>
  <si>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</si>
  <si>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</si>
  <si>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</si>
  <si>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</si>
  <si>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</si>
  <si>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</si>
  <si>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</si>
  <si>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</si>
  <si>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</si>
  <si>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</si>
  <si>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</si>
  <si>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</si>
  <si>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</si>
  <si>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</si>
  <si>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</si>
  <si>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</si>
  <si>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</si>
  <si>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</si>
  <si>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</si>
  <si>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</si>
  <si>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</si>
  <si>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</si>
  <si>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</si>
  <si>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</si>
  <si>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</si>
  <si>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</si>
  <si>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</si>
  <si>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</si>
  <si>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</si>
  <si>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</si>
  <si>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</si>
  <si>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</si>
  <si>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</si>
  <si>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</si>
  <si>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</si>
  <si>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</si>
  <si>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</si>
  <si>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</si>
  <si>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</si>
  <si>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</si>
  <si>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</si>
  <si>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</si>
  <si>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</si>
  <si>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</si>
  <si>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</si>
  <si>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</si>
  <si>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</si>
  <si>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</si>
  <si>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</si>
  <si>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</si>
  <si>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</si>
  <si>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</si>
  <si>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</si>
  <si>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</si>
  <si>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</si>
  <si>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</si>
  <si>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</si>
  <si>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</si>
  <si>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</si>
  <si>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</si>
  <si>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</si>
  <si>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</si>
  <si>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</si>
  <si>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</si>
  <si>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</si>
  <si>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</si>
  <si>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</si>
  <si>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</si>
  <si>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</si>
  <si>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</si>
  <si>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</si>
  <si>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</si>
  <si>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</si>
  <si>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</si>
  <si>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</si>
  <si>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</si>
  <si>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</si>
  <si>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</si>
  <si>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</si>
  <si>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</si>
  <si>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</si>
  <si>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</si>
  <si>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</si>
  <si>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</si>
  <si>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</si>
  <si>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</si>
  <si>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</si>
  <si>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</si>
  <si>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</si>
  <si>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</si>
  <si>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</si>
  <si>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</si>
  <si>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</si>
  <si>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</si>
  <si>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</si>
  <si>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</si>
  <si>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</si>
  <si>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</si>
  <si>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</si>
  <si>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</si>
  <si>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</si>
  <si>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</si>
  <si>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</si>
  <si>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</si>
  <si>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</si>
  <si>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</si>
  <si>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</si>
  <si>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</si>
  <si>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</si>
  <si>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</si>
  <si>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</si>
  <si>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</si>
  <si>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</si>
  <si>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</si>
  <si>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</si>
  <si>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</si>
  <si>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</si>
  <si>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</si>
  <si>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</si>
  <si>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</si>
  <si>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</si>
  <si>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</si>
  <si>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</si>
  <si>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</si>
  <si>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</si>
  <si>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</si>
  <si>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</si>
  <si>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</si>
  <si>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</si>
  <si>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</si>
  <si>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</si>
  <si>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</si>
  <si>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</si>
  <si>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</si>
  <si>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</si>
  <si>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</si>
  <si>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</si>
  <si>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</si>
  <si>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</si>
  <si>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</si>
  <si>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</si>
  <si>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</si>
  <si>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</si>
  <si>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</si>
  <si>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</si>
  <si>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</si>
  <si>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</si>
  <si>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</si>
  <si>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</si>
  <si>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</si>
  <si>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</si>
  <si>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</si>
  <si>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</si>
  <si>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</si>
  <si>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</si>
  <si>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</si>
  <si>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</si>
  <si>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</si>
  <si>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</si>
  <si>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</si>
  <si>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</si>
  <si>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</si>
  <si>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</si>
  <si>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</si>
  <si>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</si>
  <si>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</si>
  <si>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</si>
  <si>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</si>
  <si>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</si>
  <si>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</si>
  <si>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</si>
  <si>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</si>
  <si>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</si>
  <si>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</si>
  <si>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</si>
  <si>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</si>
  <si>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</si>
  <si>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</si>
  <si>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</si>
  <si>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</si>
  <si>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</si>
  <si>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</si>
  <si>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</si>
  <si>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</si>
  <si>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</si>
  <si>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</si>
  <si>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</si>
  <si>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</si>
  <si>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</si>
  <si>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</si>
  <si>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</si>
  <si>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</si>
  <si>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</si>
  <si>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</si>
  <si>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</si>
  <si>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</si>
  <si>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</si>
  <si>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</si>
  <si>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</si>
  <si>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</si>
  <si>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</si>
  <si>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</si>
  <si>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</si>
  <si>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</si>
  <si>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</si>
  <si>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</si>
  <si>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</si>
  <si>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</si>
  <si>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</si>
  <si>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</si>
  <si>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</si>
  <si>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</si>
  <si>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</si>
  <si>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</si>
  <si>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</si>
  <si>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</si>
  <si>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</si>
  <si>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</si>
  <si>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</si>
  <si>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</si>
  <si>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</si>
  <si>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</si>
  <si>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</si>
  <si>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</si>
  <si>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</si>
  <si>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</si>
  <si>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</si>
  <si>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</si>
  <si>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</si>
  <si>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</si>
  <si>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</si>
  <si>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</si>
  <si>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</si>
  <si>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</si>
  <si>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</si>
  <si>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</si>
  <si>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</si>
  <si>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</si>
  <si>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</si>
  <si>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</si>
  <si>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</si>
  <si>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</si>
  <si>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</si>
  <si>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</si>
  <si>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</si>
  <si>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</si>
  <si>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</si>
  <si>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</si>
  <si>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</si>
  <si>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</si>
  <si>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</si>
  <si>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</si>
  <si>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</si>
  <si>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</si>
  <si>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</si>
  <si>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</si>
  <si>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</si>
  <si>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</si>
  <si>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</si>
  <si>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</si>
  <si>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</si>
  <si>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</si>
  <si>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</si>
  <si>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</si>
  <si>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</si>
  <si>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</si>
  <si>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</si>
  <si>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</si>
  <si>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</si>
  <si>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</si>
  <si>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</si>
  <si>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</si>
  <si>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</si>
  <si>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</si>
  <si>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</si>
  <si>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</si>
  <si>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</si>
  <si>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</si>
  <si>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</si>
  <si>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</si>
  <si>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</si>
  <si>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</si>
  <si>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</si>
  <si>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</si>
  <si>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</si>
  <si>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</si>
  <si>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</si>
  <si>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</si>
  <si>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</si>
  <si>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</si>
  <si>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</si>
  <si>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</si>
  <si>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</si>
  <si>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</si>
  <si>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</si>
  <si>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</si>
  <si>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</si>
  <si>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</si>
  <si>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</si>
  <si>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</si>
  <si>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</si>
  <si>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</si>
  <si>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</si>
  <si>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</si>
  <si>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</si>
  <si>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</si>
  <si>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</si>
  <si>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</si>
  <si>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</si>
  <si>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</si>
  <si>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</si>
  <si>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</si>
  <si>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</si>
  <si>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</si>
  <si>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</si>
  <si>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</si>
  <si>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</si>
  <si>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</si>
  <si>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</si>
  <si>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</si>
  <si>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</si>
  <si>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</si>
  <si>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</si>
  <si>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</si>
  <si>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</si>
  <si>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</si>
  <si>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</si>
  <si>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</si>
  <si>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</si>
  <si>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</si>
  <si>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</si>
  <si>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</si>
  <si>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</si>
  <si>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</si>
  <si>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</si>
  <si>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</si>
  <si>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</si>
  <si>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</si>
  <si>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</si>
  <si>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</si>
  <si>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</si>
  <si>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</si>
  <si>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</si>
  <si>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</si>
  <si>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</si>
  <si>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</si>
  <si>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</si>
  <si>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</si>
  <si>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</si>
  <si>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</si>
  <si>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</si>
  <si>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</si>
  <si>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</si>
  <si>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</si>
  <si>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</si>
  <si>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</si>
  <si>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</si>
  <si>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</si>
  <si>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</si>
  <si>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</si>
  <si>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</si>
  <si>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</si>
  <si>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</si>
  <si>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</si>
  <si>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</si>
  <si>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</si>
  <si>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</si>
  <si>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</si>
  <si>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</si>
  <si>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</si>
  <si>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</si>
  <si>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</si>
  <si>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</si>
  <si>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</si>
  <si>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</si>
  <si>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</si>
  <si>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</si>
  <si>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</si>
  <si>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</si>
  <si>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</si>
  <si>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</si>
  <si>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</si>
  <si>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</si>
  <si>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</si>
  <si>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</si>
  <si>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</si>
  <si>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</si>
  <si>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</si>
  <si>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</si>
  <si>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</si>
  <si>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</si>
  <si>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</si>
  <si>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</si>
  <si>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</si>
  <si>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</si>
  <si>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</si>
  <si>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</si>
  <si>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</si>
  <si>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</si>
  <si>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</si>
  <si>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</si>
  <si>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</si>
  <si>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</si>
  <si>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</si>
  <si>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</si>
  <si>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</si>
  <si>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</si>
  <si>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</si>
  <si>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</si>
  <si>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</si>
  <si>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</si>
  <si>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</si>
  <si>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</si>
  <si>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</si>
  <si>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</si>
  <si>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</si>
  <si>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</si>
  <si>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</si>
  <si>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</si>
  <si>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</si>
  <si>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</si>
  <si>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</si>
  <si>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</si>
  <si>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</si>
  <si>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</si>
  <si>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</si>
  <si>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</si>
  <si>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</si>
  <si>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</si>
  <si>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</si>
  <si>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</si>
  <si>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</si>
  <si>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</si>
  <si>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</si>
  <si>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</si>
  <si>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</si>
  <si>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</si>
  <si>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</si>
  <si>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</si>
  <si>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</si>
  <si>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</si>
  <si>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</si>
  <si>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</si>
  <si>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</si>
  <si>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</si>
  <si>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</si>
  <si>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</si>
  <si>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</si>
  <si>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</si>
  <si>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</si>
  <si>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</si>
  <si>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</si>
  <si>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</si>
  <si>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</si>
  <si>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</si>
  <si>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</si>
  <si>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</si>
  <si>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</si>
  <si>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</si>
  <si>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</si>
  <si>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</si>
  <si>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</si>
  <si>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</si>
  <si>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</si>
  <si>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</si>
  <si>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</si>
  <si>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</si>
  <si>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</si>
  <si>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</si>
  <si>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</si>
  <si>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</si>
  <si>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</si>
  <si>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</si>
  <si>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</si>
  <si>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</si>
  <si>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</si>
  <si>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</si>
  <si>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</si>
  <si>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</si>
  <si>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</si>
  <si>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</si>
  <si>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</si>
  <si>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</si>
  <si>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</si>
  <si>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</si>
  <si>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</si>
  <si>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</si>
  <si>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</si>
  <si>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</si>
  <si>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</si>
  <si>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</si>
  <si>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</si>
  <si>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</si>
  <si>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</si>
  <si>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</si>
  <si>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</si>
  <si>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</si>
  <si>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</si>
  <si>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</si>
  <si>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</si>
  <si>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</si>
  <si>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</si>
  <si>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</si>
  <si>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</si>
  <si>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</si>
  <si>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</si>
  <si>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</si>
  <si>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</si>
  <si>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</si>
  <si>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</si>
  <si>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</si>
  <si>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</si>
  <si>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</si>
  <si>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</si>
  <si>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</si>
  <si>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</si>
  <si>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</si>
  <si>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</si>
  <si>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</si>
  <si>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</si>
  <si>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</si>
  <si>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</si>
  <si>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</si>
  <si>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</si>
  <si>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</si>
  <si>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</si>
  <si>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</si>
  <si>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</si>
  <si>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</si>
  <si>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</si>
  <si>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</si>
  <si>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</si>
  <si>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</si>
  <si>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</si>
  <si>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</si>
  <si>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</si>
  <si>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</si>
  <si>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</si>
  <si>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</si>
  <si>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</si>
  <si>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</si>
  <si>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</si>
  <si>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</si>
  <si>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</si>
  <si>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</si>
  <si>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</si>
  <si>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</si>
  <si>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</si>
  <si>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</si>
  <si>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</si>
  <si>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</si>
  <si>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</si>
  <si>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</si>
  <si>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</si>
  <si>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</si>
  <si>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</si>
  <si>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</si>
  <si>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</si>
  <si>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</si>
  <si>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</si>
  <si>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</si>
  <si>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</si>
  <si>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</si>
  <si>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</si>
  <si>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</si>
  <si>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</si>
  <si>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</si>
  <si>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</si>
  <si>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</si>
  <si>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</si>
  <si>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</si>
  <si>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</si>
  <si>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</si>
  <si>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</si>
  <si>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</si>
  <si>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</si>
  <si>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</si>
  <si>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</si>
  <si>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</si>
  <si>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</si>
  <si>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</si>
  <si>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</si>
  <si>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</si>
  <si>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</si>
  <si>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</si>
  <si>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</si>
  <si>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</si>
  <si>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</si>
  <si>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</si>
  <si>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</si>
  <si>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</si>
  <si>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</si>
  <si>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</si>
  <si>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</si>
  <si>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</si>
  <si>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</si>
  <si>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</si>
  <si>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</si>
  <si>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</si>
  <si>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</si>
  <si>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</si>
  <si>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</si>
  <si>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</si>
  <si>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</si>
  <si>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</si>
  <si>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</si>
  <si>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</si>
  <si>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</si>
  <si>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</si>
  <si>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</si>
  <si>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</si>
  <si>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</si>
  <si>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</si>
  <si>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</si>
  <si>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</si>
  <si>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</si>
  <si>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</si>
  <si>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</si>
  <si>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</si>
  <si>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</si>
  <si>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</si>
  <si>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</si>
  <si>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</si>
  <si>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</si>
  <si>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</si>
  <si>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</si>
  <si>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</si>
  <si>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</si>
  <si>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</si>
  <si>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</si>
  <si>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</si>
  <si>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</si>
  <si>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</si>
  <si>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</si>
  <si>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</si>
  <si>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</si>
  <si>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</si>
  <si>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</si>
  <si>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</si>
  <si>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</si>
  <si>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</si>
  <si>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</si>
  <si>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</si>
  <si>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</si>
  <si>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</si>
  <si>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</si>
  <si>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</si>
  <si>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</si>
  <si>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</si>
  <si>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</si>
  <si>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</si>
  <si>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</si>
  <si>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</si>
  <si>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</si>
  <si>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</si>
  <si>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</si>
  <si>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</si>
  <si>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</si>
  <si>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</si>
  <si>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</si>
  <si>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</si>
  <si>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</si>
  <si>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</si>
  <si>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</si>
  <si>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</si>
  <si>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</si>
  <si>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</si>
  <si>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</si>
  <si>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</si>
  <si>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</si>
  <si>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</si>
  <si>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</si>
  <si>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</si>
  <si>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</si>
  <si>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</si>
  <si>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</si>
  <si>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</si>
  <si>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</si>
  <si>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</si>
  <si>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</si>
  <si>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</si>
  <si>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</si>
  <si>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</si>
  <si>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</si>
  <si>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</si>
  <si>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</si>
  <si>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</si>
  <si>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</si>
  <si>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</si>
  <si>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</si>
  <si>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</si>
  <si>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</si>
  <si>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</si>
  <si>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</si>
  <si>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</si>
  <si>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</si>
  <si>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</si>
  <si>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</si>
  <si>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</si>
  <si>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</si>
  <si>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</si>
  <si>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</si>
  <si>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</si>
  <si>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</si>
  <si>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</si>
  <si>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</si>
  <si>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</si>
  <si>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</si>
  <si>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</si>
  <si>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</si>
  <si>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</si>
  <si>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</si>
  <si>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</si>
  <si>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</si>
  <si>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</si>
  <si>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</si>
  <si>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</si>
  <si>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</si>
  <si>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</si>
  <si>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</si>
  <si>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</si>
  <si>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</si>
  <si>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</si>
  <si>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</si>
  <si>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</si>
  <si>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</si>
  <si>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</si>
  <si>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</si>
  <si>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</si>
  <si>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</si>
  <si>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</si>
  <si>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</si>
  <si>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</si>
  <si>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</si>
  <si>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</si>
  <si>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</si>
  <si>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</si>
  <si>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</si>
  <si>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</si>
  <si>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</si>
  <si>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</si>
  <si>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</si>
  <si>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</si>
  <si>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</si>
  <si>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</si>
  <si>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</si>
  <si>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</si>
  <si>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</si>
  <si>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</si>
  <si>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</si>
  <si>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</si>
  <si>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</si>
  <si>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</si>
  <si>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</si>
  <si>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</si>
  <si>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</si>
  <si>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</si>
  <si>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</si>
  <si>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</si>
  <si>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</si>
  <si>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</si>
  <si>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</si>
  <si>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</si>
  <si>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</si>
  <si>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</si>
  <si>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</si>
  <si>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</si>
  <si>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</si>
  <si>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</si>
  <si>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</si>
  <si>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</si>
  <si>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</si>
  <si>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</si>
  <si>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</si>
  <si>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</si>
  <si>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</si>
  <si>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</si>
  <si>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</si>
  <si>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</si>
  <si>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</si>
  <si>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</si>
  <si>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</si>
  <si>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</si>
  <si>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</si>
  <si>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</si>
  <si>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</si>
  <si>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</si>
  <si>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</si>
  <si>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</si>
  <si>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</si>
  <si>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</si>
  <si>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</si>
  <si>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</si>
  <si>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</si>
  <si>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</si>
  <si>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</si>
  <si>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</si>
  <si>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</si>
  <si>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</si>
  <si>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</si>
  <si>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</si>
  <si>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</si>
  <si>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</si>
  <si>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</si>
  <si>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</si>
  <si>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</si>
  <si>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</si>
  <si>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</si>
  <si>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</si>
  <si>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</si>
  <si>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</si>
  <si>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</si>
  <si>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</si>
  <si>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</si>
  <si>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</si>
  <si>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</si>
  <si>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</si>
  <si>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</si>
  <si>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</si>
  <si>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</si>
  <si>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</si>
  <si>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</si>
  <si>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</si>
  <si>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</si>
  <si>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</si>
  <si>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</si>
  <si>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</si>
  <si>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</si>
  <si>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</si>
  <si>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</si>
  <si>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</si>
  <si>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</si>
  <si>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</si>
  <si>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</si>
  <si>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</si>
  <si>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</si>
  <si>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</si>
  <si>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</si>
  <si>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</si>
  <si>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</si>
  <si>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</si>
  <si>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</si>
  <si>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</si>
  <si>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</si>
  <si>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</si>
  <si>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</si>
  <si>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</si>
  <si>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</si>
  <si>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</si>
  <si>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</si>
  <si>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</si>
  <si>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</si>
  <si>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</si>
  <si>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</si>
  <si>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</si>
  <si>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</si>
  <si>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</si>
  <si>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</si>
  <si>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</si>
  <si>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</si>
  <si>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</si>
  <si>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</si>
  <si>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</si>
  <si>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</si>
  <si>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</si>
  <si>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</si>
  <si>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</si>
  <si>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</si>
  <si>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</si>
  <si>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</si>
  <si>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</si>
  <si>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</si>
  <si>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</si>
  <si>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</si>
  <si>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</si>
  <si>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</si>
  <si>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</si>
  <si>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</si>
  <si>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</si>
  <si>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</si>
  <si>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</si>
  <si>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</si>
  <si>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</si>
  <si>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</si>
  <si>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</si>
  <si>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</si>
  <si>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</si>
  <si>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</si>
  <si>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</si>
  <si>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</si>
  <si>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</si>
  <si>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</si>
  <si>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</si>
  <si>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</si>
  <si>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</si>
  <si>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</si>
  <si>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</si>
  <si>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</si>
  <si>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</si>
  <si>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</si>
  <si>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</si>
  <si>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</si>
  <si>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</si>
  <si>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</si>
  <si>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</si>
  <si>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</si>
  <si>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</si>
  <si>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</si>
  <si>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</si>
  <si>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</si>
  <si>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</si>
  <si>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</si>
  <si>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</si>
  <si>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</si>
  <si>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</si>
  <si>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</si>
  <si>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</si>
  <si>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</si>
  <si>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</si>
  <si>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</si>
  <si>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</si>
  <si>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</si>
  <si>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</si>
  <si>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</si>
  <si>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</si>
  <si>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</si>
  <si>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</si>
  <si>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</si>
  <si>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</si>
  <si>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</si>
  <si>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</si>
  <si>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</si>
  <si>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</si>
  <si>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</si>
  <si>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</si>
  <si>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</si>
  <si>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</si>
  <si>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</si>
  <si>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</si>
  <si>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</si>
  <si>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</si>
  <si>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</si>
  <si>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</si>
  <si>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</si>
  <si>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</si>
  <si>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</si>
  <si>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</si>
  <si>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</si>
  <si>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</si>
  <si>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</si>
  <si>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</si>
  <si>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</si>
  <si>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</si>
  <si>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</si>
  <si>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</si>
  <si>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</si>
  <si>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</si>
  <si>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</si>
  <si>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</si>
  <si>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</si>
  <si>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</si>
  <si>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</si>
  <si>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</si>
  <si>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</si>
  <si>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</si>
  <si>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</si>
  <si>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</si>
  <si>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</si>
  <si>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</si>
  <si>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</si>
  <si>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</si>
  <si>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</si>
  <si>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</si>
  <si>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</si>
  <si>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</si>
  <si>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</si>
  <si>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</si>
  <si>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</si>
  <si>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</si>
  <si>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</si>
  <si>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</si>
  <si>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</si>
  <si>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</si>
  <si>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</si>
  <si>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</si>
  <si>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</si>
  <si>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</si>
  <si>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</si>
  <si>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</si>
  <si>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</si>
  <si>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</si>
  <si>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</si>
  <si>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</si>
  <si>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</si>
  <si>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</si>
  <si>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</si>
  <si>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</si>
  <si>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</si>
  <si>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</si>
  <si>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</si>
  <si>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</si>
  <si>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</si>
  <si>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</si>
  <si>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</si>
  <si>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</si>
  <si>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</si>
  <si>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</si>
  <si>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</si>
  <si>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</si>
  <si>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</si>
  <si>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</si>
  <si>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</si>
  <si>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</si>
  <si>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</si>
  <si>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</si>
  <si>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</si>
  <si>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</si>
  <si>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</si>
  <si>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</si>
  <si>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</si>
  <si>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</si>
  <si>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</si>
  <si>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</si>
  <si>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</si>
  <si>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</si>
  <si>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</si>
  <si>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</si>
  <si>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</si>
  <si>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</si>
  <si>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</si>
  <si>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</si>
  <si>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</si>
  <si>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</si>
  <si>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</si>
  <si>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</si>
  <si>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</si>
  <si>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</si>
  <si>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</si>
  <si>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</si>
  <si>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</si>
  <si>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</si>
  <si>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</si>
  <si>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</si>
  <si>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</si>
  <si>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</si>
  <si>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</si>
  <si>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</si>
  <si>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</si>
  <si>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</si>
  <si>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</si>
  <si>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</si>
  <si>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</si>
  <si>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</si>
  <si>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</si>
  <si>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</si>
  <si>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</si>
  <si>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</si>
  <si>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</si>
  <si>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</si>
  <si>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</si>
  <si>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</si>
  <si>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</si>
  <si>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</si>
  <si>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</si>
  <si>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</si>
  <si>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</si>
  <si>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</si>
  <si>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</si>
  <si>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</si>
  <si>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</si>
  <si>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</si>
  <si>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</si>
  <si>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</si>
  <si>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</si>
  <si>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</si>
  <si>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</si>
  <si>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</si>
  <si>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</si>
  <si>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</si>
  <si>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</si>
  <si>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</si>
  <si>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</si>
  <si>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</si>
  <si>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</si>
  <si>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</si>
  <si>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</si>
  <si>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</si>
  <si>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</si>
  <si>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</si>
  <si>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</si>
  <si>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</si>
  <si>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</si>
  <si>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</si>
  <si>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</si>
  <si>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</si>
  <si>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</si>
  <si>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</si>
  <si>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</si>
  <si>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</si>
  <si>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</si>
  <si>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</si>
  <si>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</si>
  <si>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</si>
  <si>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</si>
  <si>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</si>
  <si>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</si>
  <si>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</si>
  <si>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</si>
  <si>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</si>
  <si>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</si>
  <si>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</si>
  <si>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</si>
  <si>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</si>
  <si>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</si>
  <si>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</si>
  <si>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</si>
  <si>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</si>
  <si>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</si>
  <si>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</si>
  <si>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</si>
  <si>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</si>
  <si>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</si>
  <si>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</si>
  <si>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</si>
  <si>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</si>
  <si>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</si>
  <si>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</si>
  <si>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</si>
  <si>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</si>
  <si>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</si>
  <si>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</si>
  <si>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</si>
  <si>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</si>
  <si>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</si>
  <si>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</si>
  <si>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</si>
  <si>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</si>
  <si>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</si>
  <si>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</si>
  <si>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</si>
  <si>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</si>
  <si>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</si>
  <si>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</si>
  <si>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</si>
  <si>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</si>
  <si>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</si>
  <si>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</si>
  <si>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</si>
  <si>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</si>
  <si>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</si>
  <si>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</si>
  <si>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</si>
  <si>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</si>
  <si>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</si>
  <si>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</si>
  <si>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</si>
  <si>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</si>
  <si>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</si>
  <si>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</si>
  <si>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</si>
  <si>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</si>
  <si>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</si>
  <si>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</si>
  <si>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</si>
  <si>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</si>
  <si>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</si>
  <si>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</si>
  <si>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</si>
  <si>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</si>
  <si>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</si>
  <si>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</si>
  <si>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</si>
  <si>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</si>
  <si>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</si>
  <si>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</si>
  <si>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</si>
  <si>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</si>
  <si>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</si>
  <si>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</si>
  <si>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</si>
  <si>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</si>
  <si>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</si>
  <si>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</si>
  <si>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</si>
  <si>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</si>
  <si>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</si>
  <si>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</si>
  <si>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</si>
  <si>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</si>
  <si>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</si>
  <si>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</si>
  <si>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</si>
  <si>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</si>
  <si>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</si>
  <si>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</si>
  <si>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</si>
  <si>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</si>
  <si>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</si>
  <si>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</si>
  <si>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</si>
  <si>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</si>
  <si>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</si>
  <si>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</si>
  <si>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</si>
  <si>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</si>
  <si>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</si>
  <si>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</si>
  <si>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</si>
  <si>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</si>
  <si>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</si>
  <si>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</si>
  <si>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</si>
  <si>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</si>
  <si>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</si>
  <si>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</si>
  <si>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</si>
  <si>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</si>
  <si>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</si>
  <si>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</si>
  <si>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</si>
  <si>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</si>
  <si>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</si>
  <si>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</si>
  <si>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</si>
  <si>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</si>
  <si>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</si>
  <si>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</si>
  <si>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</si>
  <si>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</si>
  <si>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</si>
  <si>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</si>
  <si>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</si>
  <si>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</si>
  <si>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</si>
  <si>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</si>
  <si>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</si>
  <si>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</si>
  <si>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</si>
  <si>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</si>
  <si>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</si>
  <si>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</si>
  <si>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</si>
  <si>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</si>
  <si>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</si>
  <si>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</si>
  <si>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</si>
  <si>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</si>
  <si>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</si>
  <si>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</si>
  <si>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</si>
  <si>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</si>
  <si>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</si>
  <si>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</si>
  <si>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</si>
  <si>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</si>
  <si>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</si>
  <si>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</si>
  <si>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</si>
  <si>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</si>
  <si>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</si>
  <si>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</si>
  <si>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</si>
  <si>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</si>
  <si>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</si>
  <si>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</si>
  <si>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</si>
  <si>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</si>
  <si>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</si>
  <si>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</si>
  <si>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</si>
  <si>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</si>
  <si>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</si>
  <si>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</si>
  <si>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</si>
  <si>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</si>
  <si>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</si>
  <si>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</si>
  <si>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</si>
  <si>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</si>
  <si>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</si>
  <si>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</si>
  <si>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</si>
  <si>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</si>
  <si>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</si>
  <si>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</si>
  <si>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</si>
  <si>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</si>
  <si>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</si>
  <si>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</si>
  <si>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</si>
  <si>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</si>
  <si>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</si>
  <si>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</si>
  <si>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</si>
  <si>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</si>
  <si>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</si>
  <si>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</si>
  <si>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</si>
  <si>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</si>
  <si>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</si>
  <si>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</si>
  <si>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</si>
  <si>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</si>
  <si>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</si>
  <si>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</si>
  <si>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</si>
  <si>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</si>
  <si>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</si>
  <si>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</si>
  <si>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</si>
  <si>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</si>
  <si>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</si>
  <si>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</si>
  <si>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</si>
  <si>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</si>
  <si>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</si>
  <si>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</si>
  <si>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</si>
  <si>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</si>
  <si>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</si>
  <si>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</si>
  <si>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</si>
  <si>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</si>
  <si>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</si>
  <si>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</si>
  <si>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</si>
  <si>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</si>
  <si>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</si>
  <si>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</si>
  <si>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</si>
  <si>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</si>
  <si>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</si>
  <si>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</si>
  <si>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</si>
  <si>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</si>
  <si>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</si>
  <si>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</si>
  <si>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</si>
  <si>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</si>
  <si>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</si>
  <si>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</si>
  <si>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</si>
  <si>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</si>
  <si>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</si>
  <si>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</si>
  <si>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</si>
  <si>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</si>
  <si>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</si>
  <si>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</si>
  <si>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</si>
  <si>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</si>
  <si>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</si>
  <si>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</si>
  <si>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</si>
  <si>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</si>
  <si>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</si>
  <si>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</si>
  <si>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</si>
  <si>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</si>
  <si>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</si>
  <si>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</si>
  <si>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</si>
  <si>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</si>
  <si>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</si>
  <si>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</si>
  <si>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</si>
  <si>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</si>
  <si>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</si>
  <si>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</si>
  <si>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</si>
  <si>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</si>
  <si>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</si>
  <si>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</si>
  <si>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</si>
  <si>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</si>
  <si>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</si>
  <si>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</si>
  <si>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</si>
  <si>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</si>
  <si>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</si>
  <si>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</si>
  <si>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</si>
  <si>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</si>
  <si>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</si>
  <si>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</si>
  <si>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</si>
  <si>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</si>
  <si>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</si>
  <si>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</si>
  <si>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</si>
  <si>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</si>
  <si>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</si>
  <si>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</si>
  <si>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</si>
  <si>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</si>
  <si>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</si>
  <si>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</si>
  <si>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</si>
  <si>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</si>
  <si>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</si>
  <si>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</si>
  <si>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</si>
  <si>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</si>
  <si>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</si>
  <si>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</si>
  <si>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</si>
  <si>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</si>
  <si>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</si>
  <si>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</si>
  <si>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</si>
  <si>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</si>
  <si>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</si>
  <si>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</si>
  <si>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</si>
  <si>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</si>
  <si>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</si>
  <si>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</si>
  <si>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</si>
  <si>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</si>
  <si>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</si>
  <si>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</si>
  <si>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</si>
  <si>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</si>
  <si>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</si>
  <si>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</si>
  <si>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</si>
  <si>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</si>
  <si>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</si>
  <si>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</si>
  <si>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</si>
  <si>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</si>
  <si>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</si>
  <si>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</si>
  <si>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</si>
  <si>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</si>
  <si>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</si>
  <si>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</si>
  <si>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</si>
  <si>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</si>
  <si>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</si>
  <si>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</si>
  <si>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</si>
  <si>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</si>
  <si>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</si>
  <si>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</si>
  <si>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</si>
  <si>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</si>
  <si>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</si>
  <si>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</si>
  <si>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</si>
  <si>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</si>
  <si>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</si>
  <si>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</si>
  <si>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</si>
  <si>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</si>
  <si>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</si>
  <si>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</si>
  <si>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</si>
  <si>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</si>
  <si>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</si>
  <si>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</si>
  <si>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</si>
  <si>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</si>
  <si>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</si>
  <si>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</si>
  <si>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</si>
  <si>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</si>
  <si>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</si>
  <si>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</si>
  <si>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</si>
  <si>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</si>
  <si>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</si>
  <si>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</si>
  <si>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</si>
  <si>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</si>
  <si>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</si>
  <si>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</si>
  <si>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</si>
  <si>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</si>
  <si>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</si>
  <si>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</si>
  <si>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</si>
  <si>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</si>
  <si>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</si>
  <si>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</si>
  <si>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</si>
  <si>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</si>
  <si>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</si>
  <si>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</si>
  <si>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</si>
  <si>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</si>
  <si>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</si>
  <si>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</si>
  <si>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</si>
  <si>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</si>
  <si>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</si>
  <si>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</si>
  <si>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</si>
  <si>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</si>
  <si>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</si>
  <si>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</si>
  <si>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</si>
  <si>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</si>
  <si>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</si>
  <si>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</si>
  <si>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</si>
  <si>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</si>
  <si>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</si>
  <si>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</si>
  <si>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</si>
  <si>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</si>
  <si>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</si>
  <si>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</si>
  <si>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</si>
  <si>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</si>
  <si>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</si>
  <si>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</si>
  <si>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</si>
  <si>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</si>
  <si>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</si>
  <si>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</si>
  <si>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</si>
  <si>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</si>
  <si>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</si>
  <si>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</si>
  <si>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</si>
  <si>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</si>
  <si>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</si>
  <si>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</si>
  <si>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</si>
  <si>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</si>
  <si>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</si>
  <si>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</si>
  <si>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</si>
  <si>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</si>
  <si>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</si>
  <si>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</si>
  <si>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</si>
  <si>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</si>
  <si>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</si>
  <si>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</si>
  <si>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</si>
  <si>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</si>
  <si>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</si>
  <si>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</si>
  <si>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</si>
  <si>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</si>
  <si>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</si>
  <si>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</si>
  <si>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</si>
  <si>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</si>
  <si>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</si>
  <si>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</si>
  <si>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</si>
  <si>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</si>
  <si>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</si>
  <si>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</si>
  <si>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</si>
  <si>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</si>
  <si>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</si>
  <si>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</si>
  <si>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</si>
  <si>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</si>
  <si>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</si>
  <si>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</si>
  <si>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</si>
  <si>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</si>
  <si>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</si>
  <si>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</si>
  <si>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</si>
  <si>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</si>
  <si>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</si>
  <si>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</si>
  <si>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</si>
  <si>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</si>
  <si>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</si>
  <si>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</si>
  <si>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</si>
  <si>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</si>
  <si>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</si>
  <si>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</si>
  <si>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</si>
  <si>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</si>
  <si>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</si>
  <si>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</si>
  <si>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</si>
  <si>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</si>
  <si>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</si>
  <si>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</si>
  <si>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</si>
  <si>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</si>
  <si>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</si>
  <si>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</si>
  <si>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</si>
  <si>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</si>
  <si>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</si>
  <si>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</si>
  <si>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</si>
  <si>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</si>
  <si>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</si>
  <si>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</si>
  <si>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</si>
  <si>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</si>
  <si>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</si>
  <si>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</si>
  <si>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</si>
  <si>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</si>
  <si>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</si>
  <si>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</si>
  <si>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</si>
  <si>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</si>
  <si>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</si>
  <si>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</si>
  <si>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</si>
  <si>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</si>
  <si>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</si>
  <si>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</si>
  <si>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</si>
  <si>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</si>
  <si>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</si>
  <si>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</si>
  <si>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</si>
  <si>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</si>
  <si>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</si>
  <si>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</si>
  <si>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</si>
  <si>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</si>
  <si>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</si>
  <si>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</si>
  <si>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</si>
  <si>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</si>
  <si>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</si>
  <si>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</si>
  <si>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</si>
  <si>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</si>
  <si>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</si>
  <si>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</si>
  <si>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</si>
  <si>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</si>
  <si>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</si>
  <si>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</si>
  <si>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</si>
  <si>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</si>
  <si>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</si>
  <si>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</si>
  <si>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</si>
  <si>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</si>
  <si>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</si>
  <si>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</si>
  <si>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</si>
  <si>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</si>
  <si>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</si>
  <si>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</si>
  <si>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</si>
  <si>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</si>
  <si>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</si>
  <si>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</si>
  <si>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</si>
  <si>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</si>
  <si>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</si>
  <si>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</si>
  <si>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</si>
  <si>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</si>
  <si>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</si>
  <si>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</si>
  <si>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</si>
  <si>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</si>
  <si>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</si>
  <si>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</si>
  <si>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</si>
  <si>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</si>
  <si>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</si>
  <si>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</si>
  <si>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</si>
  <si>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</si>
  <si>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</si>
  <si>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</si>
  <si>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</si>
  <si>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</si>
  <si>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</si>
  <si>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</si>
  <si>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</si>
  <si>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</si>
  <si>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</si>
  <si>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</si>
  <si>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</si>
  <si>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</si>
  <si>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</si>
  <si>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</si>
  <si>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</si>
  <si>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</si>
  <si>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</si>
  <si>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</si>
  <si>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</si>
  <si>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</si>
  <si>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</si>
  <si>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</si>
  <si>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</si>
  <si>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</si>
  <si>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</si>
  <si>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</si>
  <si>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</si>
  <si>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</si>
  <si>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</si>
  <si>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</si>
  <si>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</si>
  <si>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</si>
  <si>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</si>
  <si>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</si>
  <si>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</si>
  <si>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</si>
  <si>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</si>
  <si>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</si>
  <si>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</si>
  <si>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</si>
  <si>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</si>
  <si>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</si>
  <si>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</si>
  <si>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</si>
  <si>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</si>
  <si>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</si>
  <si>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</si>
  <si>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</si>
  <si>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</si>
  <si>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</si>
  <si>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</si>
  <si>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</si>
  <si>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</si>
  <si>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</si>
  <si>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</si>
  <si>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</si>
  <si>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</si>
  <si>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</si>
  <si>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</si>
  <si>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</si>
  <si>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</si>
  <si>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</si>
  <si>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</si>
  <si>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</si>
  <si>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</si>
  <si>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</si>
  <si>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</si>
  <si>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</si>
  <si>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</si>
  <si>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</si>
  <si>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</si>
  <si>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</si>
  <si>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</si>
  <si>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</si>
  <si>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</si>
  <si>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</si>
  <si>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</si>
  <si>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</si>
  <si>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</si>
  <si>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</si>
  <si>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</si>
  <si>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</si>
  <si>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</si>
  <si>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</si>
  <si>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</si>
  <si>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</si>
  <si>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</si>
  <si>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</si>
  <si>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</si>
  <si>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</si>
  <si>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</si>
  <si>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</si>
  <si>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</si>
  <si>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</si>
  <si>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</si>
  <si>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</si>
  <si>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</si>
  <si>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</si>
  <si>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</si>
  <si>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</si>
  <si>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</si>
  <si>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</si>
  <si>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</si>
  <si>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</si>
  <si>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</si>
  <si>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</si>
  <si>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</si>
  <si>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</si>
  <si>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</si>
  <si>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</si>
  <si>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</si>
  <si>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</si>
  <si>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</si>
  <si>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</si>
  <si>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</si>
  <si>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</si>
  <si>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</si>
  <si>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</si>
  <si>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</si>
  <si>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</si>
  <si>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</si>
  <si>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</si>
  <si>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</si>
  <si>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</si>
  <si>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</si>
  <si>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</si>
  <si>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</si>
  <si>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</si>
  <si>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</si>
  <si>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</si>
  <si>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</si>
  <si>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</si>
  <si>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</si>
  <si>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</si>
  <si>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</si>
  <si>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</si>
  <si>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</si>
  <si>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</si>
  <si>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</si>
  <si>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</si>
  <si>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</si>
  <si>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</si>
  <si>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</si>
  <si>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</si>
  <si>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</si>
  <si>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</si>
  <si>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</si>
  <si>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</si>
  <si>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</si>
  <si>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</si>
  <si>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</si>
  <si>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</si>
  <si>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</si>
  <si>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</si>
  <si>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</si>
  <si>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</si>
  <si>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</si>
  <si>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</si>
  <si>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</si>
  <si>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</si>
  <si>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</si>
  <si>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</si>
  <si>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</si>
  <si>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</si>
  <si>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</si>
  <si>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</si>
  <si>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</si>
  <si>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</si>
  <si>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</si>
  <si>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</si>
  <si>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</si>
  <si>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</si>
  <si>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</si>
  <si>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</si>
  <si>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</si>
  <si>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</si>
  <si>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</si>
  <si>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</si>
  <si>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</si>
  <si>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</si>
  <si>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</si>
  <si>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</si>
  <si>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</si>
  <si>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</si>
  <si>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</si>
  <si>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</si>
  <si>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</si>
  <si>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</si>
  <si>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</si>
  <si>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</si>
  <si>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</si>
  <si>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</si>
  <si>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</si>
  <si>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</si>
  <si>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</si>
  <si>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</si>
  <si>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</si>
  <si>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</si>
  <si>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</si>
  <si>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</si>
  <si>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</si>
  <si>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</si>
  <si>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</si>
  <si>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</si>
  <si>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</si>
  <si>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</si>
  <si>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</si>
  <si>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</si>
  <si>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</si>
  <si>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</si>
  <si>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</si>
  <si>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</si>
  <si>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</si>
  <si>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</si>
  <si>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</si>
  <si>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</si>
  <si>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</si>
  <si>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</si>
  <si>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</si>
  <si>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</si>
  <si>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</si>
  <si>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</si>
  <si>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</si>
  <si>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</si>
  <si>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</si>
  <si>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</si>
  <si>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</si>
  <si>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</si>
  <si>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</si>
  <si>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</si>
  <si>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</si>
  <si>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</si>
  <si>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</si>
  <si>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</si>
  <si>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</si>
  <si>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</si>
  <si>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</si>
  <si>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</si>
  <si>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</si>
  <si>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</si>
  <si>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</si>
  <si>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</si>
  <si>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</si>
  <si>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</si>
  <si>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</si>
  <si>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</si>
  <si>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</si>
  <si>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</si>
  <si>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</si>
  <si>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</si>
  <si>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</si>
  <si>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</si>
  <si>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</si>
  <si>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</si>
  <si>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</si>
  <si>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</si>
  <si>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</si>
  <si>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</si>
  <si>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</si>
  <si>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</si>
  <si>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</si>
  <si>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</si>
  <si>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</si>
  <si>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</si>
  <si>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</si>
  <si>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</si>
  <si>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</si>
  <si>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</si>
  <si>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</si>
  <si>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</si>
  <si>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</si>
  <si>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</si>
  <si>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</si>
  <si>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</si>
  <si>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</si>
  <si>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</si>
  <si>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</si>
  <si>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</si>
  <si>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</si>
  <si>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</si>
  <si>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</si>
  <si>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</si>
  <si>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</si>
  <si>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</si>
  <si>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</si>
  <si>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</si>
  <si>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</si>
  <si>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</si>
  <si>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</si>
  <si>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</si>
  <si>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</si>
  <si>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</si>
  <si>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</si>
  <si>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</si>
  <si>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</si>
  <si>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</si>
  <si>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</si>
  <si>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</si>
  <si>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</si>
  <si>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</si>
  <si>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</si>
  <si>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</si>
  <si>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</si>
  <si>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</si>
  <si>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</si>
  <si>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</si>
  <si>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</si>
  <si>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</si>
  <si>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</si>
  <si>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</si>
  <si>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</si>
  <si>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</si>
  <si>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</si>
  <si>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</si>
  <si>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</si>
  <si>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</si>
  <si>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</si>
  <si>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</si>
  <si>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</si>
  <si>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</si>
  <si>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</si>
  <si>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</si>
  <si>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</si>
  <si>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</si>
  <si>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</si>
  <si>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</si>
  <si>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</si>
  <si>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</si>
  <si>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</si>
  <si>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</si>
  <si>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</si>
  <si>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</si>
  <si>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</si>
  <si>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</si>
  <si>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</si>
  <si>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</si>
  <si>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</si>
  <si>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</si>
  <si>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</si>
  <si>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</si>
  <si>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</si>
  <si>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</si>
  <si>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</si>
  <si>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</si>
  <si>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</si>
  <si>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</si>
  <si>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</si>
  <si>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</si>
  <si>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</si>
  <si>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</si>
  <si>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</si>
  <si>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</si>
  <si>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</si>
  <si>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</si>
  <si>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</si>
  <si>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</si>
  <si>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</si>
  <si>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</si>
  <si>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</si>
  <si>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</si>
  <si>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</si>
  <si>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</si>
  <si>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</si>
  <si>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</si>
  <si>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</si>
  <si>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</si>
  <si>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</si>
  <si>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</si>
  <si>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</si>
  <si>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</si>
  <si>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</si>
  <si>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</si>
  <si>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</si>
  <si>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</si>
  <si>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</si>
  <si>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</si>
  <si>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</si>
  <si>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</si>
  <si>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</si>
  <si>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</si>
  <si>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</si>
  <si>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</si>
  <si>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</si>
  <si>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</si>
  <si>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</si>
  <si>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</si>
  <si>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</si>
  <si>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</si>
  <si>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</si>
  <si>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</si>
  <si>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</si>
  <si>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</si>
  <si>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</si>
  <si>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</si>
  <si>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</si>
  <si>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</si>
  <si>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</si>
  <si>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</si>
  <si>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</si>
  <si>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</si>
  <si>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</si>
  <si>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</si>
  <si>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</si>
  <si>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</si>
  <si>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</si>
  <si>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</si>
  <si>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</si>
  <si>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</si>
  <si>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</si>
  <si>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</si>
  <si>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</si>
  <si>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</si>
  <si>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</si>
  <si>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</si>
  <si>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</si>
  <si>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</si>
  <si>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</si>
  <si>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</si>
  <si>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</si>
  <si>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</si>
  <si>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</si>
  <si>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</si>
  <si>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</si>
  <si>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</si>
  <si>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</si>
  <si>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</si>
  <si>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</si>
  <si>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</si>
  <si>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</si>
  <si>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</si>
  <si>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</si>
  <si>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</si>
  <si>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</si>
  <si>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</si>
  <si>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</si>
  <si>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</si>
  <si>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</si>
  <si>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</si>
  <si>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</si>
  <si>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</si>
  <si>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</si>
  <si>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</si>
  <si>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</si>
  <si>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</si>
  <si>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</si>
  <si>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</si>
  <si>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</si>
  <si>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</si>
  <si>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</si>
  <si>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</si>
  <si>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</si>
  <si>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</si>
  <si>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</si>
  <si>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</si>
  <si>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</si>
  <si>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</si>
  <si>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</si>
  <si>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</si>
  <si>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</si>
  <si>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</si>
  <si>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</si>
  <si>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</si>
  <si>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</si>
  <si>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</si>
  <si>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</si>
  <si>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</si>
  <si>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</si>
  <si>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</si>
  <si>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</si>
  <si>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</si>
  <si>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</si>
  <si>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</si>
  <si>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</si>
  <si>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</si>
  <si>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</si>
  <si>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</si>
  <si>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</si>
  <si>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</si>
  <si>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</si>
  <si>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</si>
  <si>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</si>
  <si>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</si>
  <si>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</si>
  <si>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</si>
  <si>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</si>
  <si>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</si>
  <si>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</si>
  <si>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</si>
  <si>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</si>
  <si>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</si>
  <si>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</si>
  <si>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</si>
  <si>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</si>
  <si>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</si>
  <si>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</si>
  <si>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</si>
  <si>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</si>
  <si>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</si>
  <si>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</si>
  <si>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</si>
  <si>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</si>
  <si>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</si>
  <si>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</si>
  <si>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</si>
  <si>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</si>
  <si>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</si>
  <si>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</si>
  <si>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</si>
  <si>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</si>
  <si>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</si>
  <si>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</si>
  <si>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</si>
  <si>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</si>
  <si>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</si>
  <si>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</si>
  <si>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</si>
  <si>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</si>
  <si>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</si>
  <si>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</si>
  <si>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</si>
  <si>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</si>
  <si>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</si>
  <si>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</si>
  <si>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</si>
  <si>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</si>
  <si>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</si>
  <si>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</si>
  <si>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</si>
  <si>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</si>
  <si>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</si>
  <si>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</si>
  <si>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</si>
  <si>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</si>
  <si>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</si>
  <si>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</si>
  <si>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</si>
  <si>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</si>
  <si>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</si>
  <si>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</si>
  <si>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</si>
  <si>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</si>
  <si>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</si>
  <si>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</si>
  <si>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</si>
  <si>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</si>
  <si>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</si>
  <si>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</si>
  <si>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</si>
  <si>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</si>
  <si>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</si>
  <si>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</si>
  <si>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</si>
  <si>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</si>
  <si>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</si>
  <si>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</si>
  <si>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</si>
  <si>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</si>
  <si>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</si>
  <si>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</si>
  <si>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</si>
  <si>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</si>
  <si>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</si>
  <si>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</si>
  <si>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</si>
  <si>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</si>
  <si>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</si>
  <si>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</si>
  <si>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</si>
  <si>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</si>
  <si>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</si>
  <si>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</si>
  <si>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</si>
  <si>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</si>
  <si>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</si>
  <si>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</si>
  <si>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</si>
  <si>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</si>
  <si>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</si>
  <si>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</si>
  <si>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</si>
  <si>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</si>
  <si>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</si>
  <si>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</si>
  <si>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</si>
  <si>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</si>
  <si>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</si>
  <si>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</si>
  <si>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</si>
  <si>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</si>
  <si>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</si>
  <si>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</si>
  <si>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</si>
  <si>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</si>
  <si>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</si>
  <si>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</si>
  <si>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</si>
  <si>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</si>
  <si>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</si>
  <si>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</si>
  <si>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</si>
  <si>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</si>
  <si>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</si>
  <si>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</si>
  <si>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</si>
  <si>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</si>
  <si>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</si>
  <si>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</si>
  <si>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</si>
  <si>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</si>
  <si>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</si>
  <si>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</si>
  <si>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</si>
  <si>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</si>
  <si>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</si>
  <si>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</si>
  <si>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</si>
  <si>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</si>
  <si>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</si>
  <si>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</si>
  <si>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</si>
  <si>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</si>
  <si>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</si>
  <si>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</si>
  <si>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</si>
  <si>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</si>
  <si>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</si>
  <si>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</si>
  <si>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</si>
  <si>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</si>
  <si>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</si>
  <si>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</si>
  <si>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</si>
  <si>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</si>
  <si>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</si>
  <si>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</si>
  <si>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</si>
  <si>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</si>
  <si>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</si>
  <si>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</si>
  <si>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</si>
  <si>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</si>
  <si>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</si>
  <si>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</si>
  <si>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</si>
  <si>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</si>
  <si>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</si>
  <si>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</si>
  <si>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</si>
  <si>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</si>
  <si>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</si>
  <si>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</si>
  <si>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</si>
  <si>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</si>
  <si>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</si>
  <si>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</si>
  <si>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</si>
  <si>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</si>
  <si>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</si>
  <si>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</si>
  <si>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</si>
  <si>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</si>
  <si>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</si>
  <si>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</si>
  <si>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</si>
  <si>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</si>
  <si>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</si>
  <si>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</si>
  <si>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</si>
  <si>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</si>
  <si>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</si>
  <si>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</si>
  <si>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</si>
  <si>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</si>
  <si>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</si>
  <si>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</si>
  <si>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</si>
  <si>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</si>
  <si>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</si>
  <si>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</si>
  <si>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</si>
  <si>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</si>
  <si>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</si>
  <si>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</si>
  <si>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</si>
  <si>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</si>
  <si>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</si>
  <si>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</si>
  <si>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</si>
  <si>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</si>
  <si>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</si>
  <si>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</si>
  <si>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</si>
  <si>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</si>
  <si>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</si>
  <si>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</si>
  <si>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</si>
  <si>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</si>
  <si>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</si>
  <si>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</si>
  <si>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</si>
  <si>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</si>
  <si>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</si>
  <si>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</si>
  <si>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</si>
  <si>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</si>
  <si>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</si>
  <si>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</si>
  <si>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</si>
  <si>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</si>
  <si>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</si>
  <si>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</si>
  <si>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</si>
  <si>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</si>
  <si>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</si>
  <si>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</si>
  <si>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</si>
  <si>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</si>
  <si>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</si>
  <si>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</si>
  <si>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</si>
  <si>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</si>
  <si>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</si>
  <si>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</si>
  <si>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</si>
  <si>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</si>
  <si>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</si>
  <si>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</si>
  <si>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</si>
  <si>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</si>
  <si>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</si>
  <si>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</si>
  <si>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</si>
  <si>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</si>
  <si>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</si>
  <si>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</si>
  <si>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</si>
  <si>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</si>
  <si>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</si>
  <si>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</si>
  <si>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</si>
  <si>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</si>
  <si>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</si>
  <si>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</si>
  <si>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</si>
  <si>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</si>
  <si>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</si>
  <si>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</si>
  <si>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</si>
  <si>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</si>
  <si>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</si>
  <si>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</si>
  <si>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</si>
  <si>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</si>
  <si>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</si>
  <si>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</si>
  <si>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</si>
  <si>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</si>
  <si>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</si>
  <si>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</si>
  <si>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</si>
  <si>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</si>
  <si>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</si>
  <si>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</si>
  <si>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</si>
  <si>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</si>
  <si>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</si>
  <si>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</si>
  <si>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</si>
  <si>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</si>
  <si>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</si>
  <si>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</si>
  <si>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</si>
  <si>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</si>
  <si>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</si>
  <si>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</si>
  <si>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</si>
  <si>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</si>
  <si>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</si>
  <si>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</si>
  <si>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</si>
  <si>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</si>
  <si>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</si>
  <si>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</si>
  <si>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</si>
  <si>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</si>
  <si>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</si>
  <si>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</si>
  <si>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</si>
  <si>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</si>
  <si>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</si>
  <si>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</si>
  <si>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</si>
  <si>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</si>
  <si>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</si>
  <si>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</si>
  <si>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</si>
  <si>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</si>
  <si>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</si>
  <si>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</si>
  <si>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</si>
  <si>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</si>
  <si>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</si>
  <si>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</si>
  <si>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</si>
  <si>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</si>
  <si>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</si>
  <si>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</si>
  <si>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</si>
  <si>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</si>
  <si>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</si>
  <si>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</si>
  <si>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</si>
  <si>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</si>
  <si>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</si>
  <si>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</si>
  <si>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</si>
  <si>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</si>
  <si>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</si>
  <si>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</si>
  <si>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</si>
  <si>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</si>
  <si>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</si>
  <si>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</si>
  <si>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</si>
  <si>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</si>
  <si>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</si>
  <si>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</si>
  <si>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</si>
  <si>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</si>
  <si>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</si>
  <si>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</si>
  <si>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</si>
  <si>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</si>
  <si>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</si>
  <si>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</si>
  <si>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</si>
  <si>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</si>
  <si>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</si>
  <si>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</si>
  <si>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</si>
  <si>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</si>
  <si>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</si>
  <si>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</si>
  <si>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</si>
  <si>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</si>
  <si>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</si>
  <si>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</si>
  <si>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</si>
  <si>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</si>
  <si>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</si>
  <si>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</si>
  <si>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</si>
  <si>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</si>
  <si>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</si>
  <si>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</si>
  <si>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</si>
  <si>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</si>
  <si>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</si>
  <si>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</si>
  <si>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</si>
  <si>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</si>
  <si>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</si>
  <si>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</si>
  <si>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</si>
  <si>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</si>
  <si>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</si>
  <si>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</si>
  <si>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</si>
  <si>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</si>
  <si>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</si>
  <si>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</si>
  <si>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</si>
  <si>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</si>
  <si>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</si>
  <si>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</si>
  <si>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</si>
  <si>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</si>
  <si>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</si>
  <si>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</si>
  <si>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</si>
  <si>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</si>
  <si>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</si>
  <si>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</si>
  <si>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</si>
  <si>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</si>
  <si>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</si>
  <si>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</si>
  <si>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</si>
  <si>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</si>
  <si>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</si>
  <si>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</si>
  <si>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</si>
  <si>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</si>
  <si>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</si>
  <si>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</si>
  <si>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</si>
  <si>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</si>
  <si>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</si>
  <si>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</si>
  <si>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</si>
  <si>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</si>
  <si>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</si>
  <si>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</si>
  <si>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</si>
  <si>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</si>
  <si>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</si>
  <si>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</si>
  <si>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</si>
  <si>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</si>
  <si>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</si>
  <si>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</si>
  <si>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</si>
  <si>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</si>
  <si>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</si>
  <si>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</si>
  <si>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</si>
  <si>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</si>
  <si>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</si>
  <si>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</si>
  <si>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</si>
  <si>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</si>
  <si>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</si>
  <si>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</si>
  <si>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</si>
  <si>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</si>
  <si>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</si>
  <si>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</si>
  <si>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</si>
  <si>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</si>
  <si>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</si>
  <si>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</si>
  <si>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</si>
  <si>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</si>
  <si>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</si>
  <si>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</si>
  <si>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</si>
  <si>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</si>
  <si>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</si>
  <si>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</si>
  <si>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</si>
  <si>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</si>
  <si>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</si>
  <si>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</si>
  <si>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</si>
  <si>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</si>
  <si>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</si>
  <si>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</si>
  <si>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</si>
  <si>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</si>
  <si>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</si>
  <si>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</si>
  <si>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</si>
  <si>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</si>
  <si>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</si>
  <si>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</si>
  <si>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</si>
  <si>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</si>
  <si>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</si>
  <si>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</si>
  <si>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</si>
  <si>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</si>
  <si>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</si>
  <si>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</si>
  <si>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</si>
  <si>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</si>
  <si>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</si>
  <si>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</si>
  <si>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</si>
  <si>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</si>
  <si>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</si>
  <si>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</si>
  <si>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</si>
  <si>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</si>
  <si>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</si>
  <si>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</si>
  <si>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</si>
  <si>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</si>
  <si>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</si>
  <si>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</si>
  <si>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</si>
  <si>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</si>
  <si>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</si>
  <si>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</si>
  <si>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</si>
  <si>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</si>
  <si>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</si>
  <si>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</si>
  <si>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</si>
  <si>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</si>
  <si>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</si>
  <si>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</si>
  <si>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</si>
  <si>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</si>
  <si>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</si>
  <si>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</si>
  <si>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</si>
  <si>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</si>
  <si>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</si>
  <si>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</si>
  <si>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</si>
  <si>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</si>
  <si>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</si>
  <si>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</si>
  <si>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</si>
  <si>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</si>
  <si>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</si>
  <si>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</si>
  <si>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</si>
  <si>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</si>
  <si>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</si>
  <si>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</si>
  <si>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</si>
  <si>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</si>
  <si>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</si>
  <si>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</si>
  <si>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</si>
  <si>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</si>
  <si>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</si>
  <si>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</si>
  <si>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</si>
  <si>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</si>
  <si>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</si>
  <si>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</si>
  <si>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</si>
  <si>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</si>
  <si>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</si>
  <si>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</si>
  <si>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</si>
  <si>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</si>
  <si>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</si>
  <si>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</si>
  <si>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</si>
  <si>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</si>
  <si>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</si>
  <si>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</si>
  <si>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</si>
  <si>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</si>
  <si>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</si>
  <si>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</si>
  <si>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</si>
  <si>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</si>
  <si>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</si>
  <si>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</si>
  <si>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</si>
  <si>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</si>
  <si>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</si>
  <si>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</si>
  <si>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</si>
  <si>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</si>
  <si>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</si>
  <si>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</si>
  <si>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</si>
  <si>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</si>
  <si>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</si>
  <si>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</si>
  <si>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</si>
  <si>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</si>
  <si>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</si>
  <si>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</si>
  <si>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</si>
  <si>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</si>
  <si>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</si>
  <si>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</si>
  <si>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</si>
  <si>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</si>
  <si>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</si>
  <si>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</si>
  <si>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</si>
  <si>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</si>
  <si>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</si>
  <si>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</si>
  <si>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</si>
  <si>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</si>
  <si>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</si>
  <si>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</si>
  <si>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</si>
  <si>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</si>
  <si>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</si>
  <si>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</si>
  <si>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</si>
  <si>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</si>
  <si>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</si>
  <si>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</si>
  <si>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</si>
  <si>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</si>
  <si>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</si>
  <si>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</si>
  <si>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</si>
  <si>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</si>
  <si>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</si>
  <si>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</si>
  <si>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</si>
  <si>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</si>
  <si>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</si>
  <si>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</si>
  <si>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</si>
  <si>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</si>
  <si>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</si>
  <si>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</si>
  <si>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</si>
  <si>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</si>
  <si>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</si>
  <si>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</si>
  <si>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</si>
  <si>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</si>
  <si>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</si>
  <si>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</si>
  <si>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</si>
  <si>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</si>
  <si>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</si>
  <si>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</si>
  <si>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</si>
  <si>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</si>
  <si>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</si>
  <si>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</si>
  <si>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</si>
  <si>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</si>
  <si>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</si>
  <si>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</si>
  <si>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</si>
  <si>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</si>
  <si>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</si>
  <si>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</si>
  <si>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</si>
  <si>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</si>
  <si>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</si>
  <si>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</si>
  <si>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</si>
  <si>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</si>
  <si>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</si>
  <si>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</si>
  <si>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</si>
  <si>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</si>
  <si>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</si>
  <si>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</si>
  <si>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</si>
  <si>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</si>
  <si>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</si>
  <si>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</si>
  <si>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</si>
  <si>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</si>
  <si>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</si>
  <si>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</si>
  <si>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</si>
  <si>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</si>
  <si>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</si>
  <si>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</si>
  <si>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</si>
  <si>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</si>
  <si>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</si>
  <si>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</si>
  <si>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</si>
  <si>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</si>
  <si>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</si>
  <si>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</si>
  <si>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</si>
  <si>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</si>
  <si>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</si>
  <si>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</si>
  <si>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</si>
  <si>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</si>
  <si>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</si>
  <si>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</si>
  <si>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</si>
  <si>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</si>
  <si>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</si>
  <si>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</si>
  <si>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</si>
  <si>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</si>
  <si>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</si>
  <si>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</si>
  <si>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</si>
  <si>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</si>
  <si>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</si>
  <si>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</si>
  <si>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</si>
  <si>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</si>
  <si>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</si>
  <si>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</si>
  <si>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</si>
  <si>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</si>
  <si>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</si>
  <si>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</si>
  <si>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</si>
  <si>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</si>
  <si>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</si>
  <si>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</si>
  <si>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</si>
  <si>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</si>
  <si>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</si>
  <si>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</si>
  <si>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</si>
  <si>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</si>
  <si>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</si>
  <si>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</si>
  <si>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</si>
  <si>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</si>
  <si>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</si>
  <si>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</si>
  <si>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</si>
  <si>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</si>
  <si>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</si>
  <si>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</si>
  <si>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</si>
  <si>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</si>
  <si>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</si>
  <si>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</si>
  <si>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</si>
  <si>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</si>
  <si>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</si>
  <si>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</si>
  <si>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</si>
  <si>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</si>
  <si>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</si>
  <si>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</si>
  <si>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</si>
  <si>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</si>
  <si>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</si>
  <si>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</si>
  <si>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</si>
  <si>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</si>
  <si>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</si>
  <si>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</si>
  <si>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</si>
  <si>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</si>
  <si>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</si>
  <si>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</si>
  <si>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</si>
  <si>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</si>
  <si>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</si>
  <si>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</si>
  <si>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</si>
  <si>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</si>
  <si>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</si>
  <si>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</si>
  <si>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</si>
  <si>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</si>
  <si>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</si>
  <si>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</si>
  <si>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</si>
  <si>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</si>
  <si>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</si>
  <si>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</si>
  <si>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</si>
  <si>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</si>
  <si>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</si>
  <si>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</si>
  <si>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</si>
  <si>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</si>
  <si>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</si>
  <si>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</si>
  <si>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</si>
  <si>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</si>
  <si>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</si>
  <si>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</si>
  <si>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</si>
  <si>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</si>
  <si>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</si>
  <si>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</si>
  <si>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</si>
  <si>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</si>
  <si>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</si>
  <si>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</si>
  <si>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</si>
  <si>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</si>
  <si>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</si>
  <si>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</si>
  <si>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</si>
  <si>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</si>
  <si>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</si>
  <si>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</si>
  <si>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</si>
  <si>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</si>
  <si>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</si>
  <si>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</si>
  <si>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</si>
  <si>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</si>
  <si>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</si>
  <si>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</si>
  <si>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</si>
  <si>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</si>
  <si>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</si>
  <si>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</si>
  <si>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</si>
  <si>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</si>
  <si>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</si>
  <si>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</si>
  <si>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</si>
  <si>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</si>
  <si>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</si>
  <si>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</si>
  <si>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</si>
  <si>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</si>
  <si>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</si>
  <si>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</si>
  <si>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</si>
  <si>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</si>
  <si>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</si>
  <si>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</si>
  <si>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</si>
  <si>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</si>
  <si>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</si>
  <si>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</si>
  <si>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</si>
  <si>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</si>
  <si>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</si>
  <si>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</si>
  <si>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</si>
  <si>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</si>
  <si>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</si>
  <si>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</si>
  <si>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</si>
  <si>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</si>
  <si>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</si>
  <si>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</si>
  <si>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</si>
  <si>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</si>
  <si>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</si>
  <si>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</si>
  <si>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</si>
  <si>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</si>
  <si>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</si>
  <si>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</si>
  <si>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</si>
  <si>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</si>
  <si>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</si>
  <si>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</si>
  <si>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</si>
  <si>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</si>
  <si>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</si>
  <si>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</si>
  <si>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</si>
  <si>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</si>
  <si>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</si>
  <si>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</si>
  <si>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</si>
  <si>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</si>
  <si>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</si>
  <si>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</si>
  <si>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</si>
  <si>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</si>
  <si>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</si>
  <si>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</si>
  <si>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</si>
  <si>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</si>
  <si>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</si>
  <si>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</si>
  <si>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</si>
  <si>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</si>
  <si>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</si>
  <si>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</si>
  <si>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</si>
  <si>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</si>
  <si>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</si>
  <si>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</si>
  <si>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</si>
  <si>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</si>
  <si>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</si>
  <si>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</si>
  <si>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</si>
  <si>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</si>
  <si>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</si>
  <si>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</si>
  <si>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</si>
  <si>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</si>
  <si>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</si>
  <si>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</si>
  <si>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</si>
  <si>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</si>
  <si>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</si>
  <si>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</si>
  <si>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</si>
  <si>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</si>
  <si>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</si>
  <si>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</si>
  <si>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</si>
  <si>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</si>
  <si>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</si>
  <si>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</si>
  <si>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</si>
  <si>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</si>
  <si>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</si>
  <si>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</si>
  <si>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</si>
  <si>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</si>
  <si>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</si>
  <si>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</si>
  <si>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</si>
  <si>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</si>
  <si>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</si>
  <si>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</si>
  <si>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</si>
  <si>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</si>
  <si>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</si>
  <si>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</si>
  <si>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</si>
  <si>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</si>
  <si>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</si>
  <si>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</si>
  <si>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</si>
  <si>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</si>
  <si>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</si>
  <si>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</si>
  <si>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</si>
  <si>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</si>
  <si>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</si>
  <si>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</si>
  <si>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</si>
  <si>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</si>
  <si>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</si>
  <si>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</si>
  <si>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</si>
  <si>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</si>
  <si>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</si>
  <si>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</si>
  <si>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</si>
  <si>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</si>
  <si>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</si>
  <si>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</si>
  <si>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</si>
  <si>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</si>
  <si>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</si>
  <si>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</si>
  <si>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</si>
  <si>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</si>
  <si>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</si>
  <si>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</si>
  <si>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</si>
  <si>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</si>
  <si>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</si>
  <si>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</si>
  <si>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</si>
  <si>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</si>
  <si>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</si>
  <si>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</si>
  <si>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</si>
  <si>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</si>
  <si>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</si>
  <si>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</si>
  <si>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</si>
  <si>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</si>
  <si>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</si>
  <si>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</si>
  <si>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</si>
  <si>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</si>
  <si>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</si>
  <si>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</si>
  <si>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</si>
  <si>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</si>
  <si>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</si>
  <si>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</si>
  <si>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</si>
  <si>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</si>
  <si>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</si>
  <si>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</si>
  <si>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</si>
  <si>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</si>
  <si>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</si>
  <si>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</si>
  <si>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</si>
  <si>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</si>
  <si>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</si>
  <si>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</si>
  <si>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</si>
  <si>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</si>
  <si>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</si>
  <si>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</si>
  <si>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</si>
  <si>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</si>
  <si>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</si>
  <si>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</si>
  <si>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</si>
  <si>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</si>
  <si>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</si>
  <si>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</si>
  <si>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</si>
  <si>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</si>
  <si>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</si>
  <si>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</si>
  <si>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</si>
  <si>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</si>
  <si>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</si>
  <si>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</si>
  <si>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</si>
  <si>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</si>
  <si>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</si>
  <si>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</si>
  <si>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</si>
  <si>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</si>
  <si>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</si>
  <si>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</si>
  <si>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</si>
  <si>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</si>
  <si>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</si>
  <si>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</si>
  <si>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</si>
  <si>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</si>
  <si>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</si>
  <si>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</si>
  <si>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</si>
  <si>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</si>
  <si>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</si>
  <si>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</si>
  <si>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</si>
  <si>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</si>
  <si>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</si>
  <si>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</si>
  <si>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</si>
  <si>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</si>
  <si>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</si>
  <si>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</si>
  <si>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</si>
  <si>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</si>
  <si>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</si>
  <si>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</si>
  <si>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</si>
  <si>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</si>
  <si>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</si>
  <si>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</si>
  <si>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</si>
  <si>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</si>
  <si>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</si>
  <si>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</si>
  <si>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</si>
  <si>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</si>
  <si>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</si>
  <si>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</si>
  <si>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</si>
  <si>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</si>
  <si>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</si>
  <si>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</si>
  <si>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</si>
  <si>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</si>
  <si>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</si>
  <si>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</si>
  <si>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</si>
  <si>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</si>
  <si>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</si>
  <si>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</si>
  <si>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</si>
  <si>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</si>
  <si>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</si>
  <si>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</si>
  <si>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</si>
  <si>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</si>
  <si>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</si>
  <si>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</si>
  <si>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</si>
  <si>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</si>
  <si>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</si>
  <si>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</si>
  <si>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</si>
  <si>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</si>
  <si>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</si>
  <si>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</si>
  <si>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</si>
  <si>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</si>
  <si>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</si>
  <si>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</si>
  <si>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</si>
  <si>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</si>
  <si>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</si>
  <si>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</si>
  <si>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</si>
  <si>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</si>
  <si>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</si>
  <si>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</si>
  <si>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</si>
  <si>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</si>
  <si>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</si>
  <si>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</si>
  <si>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</si>
  <si>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</si>
  <si>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</si>
  <si>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</si>
  <si>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</si>
  <si>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</si>
  <si>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</si>
  <si>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</si>
  <si>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</si>
  <si>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</si>
  <si>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</si>
  <si>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</si>
  <si>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</si>
  <si>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</si>
  <si>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</si>
  <si>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</si>
  <si>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</si>
  <si>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</si>
  <si>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</si>
  <si>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</si>
  <si>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</si>
  <si>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</si>
  <si>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</si>
  <si>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</si>
  <si>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</si>
  <si>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</si>
  <si>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</si>
  <si>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</si>
  <si>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</si>
  <si>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</si>
  <si>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</si>
  <si>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</si>
  <si>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</si>
  <si>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</si>
  <si>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</si>
  <si>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</si>
  <si>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</si>
  <si>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</si>
  <si>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</si>
  <si>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</si>
  <si>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</si>
  <si>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</si>
  <si>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</si>
  <si>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</si>
  <si>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</si>
  <si>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</si>
  <si>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</si>
  <si>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</si>
  <si>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</si>
  <si>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</si>
  <si>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</si>
  <si>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</si>
  <si>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</si>
  <si>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</si>
  <si>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</si>
  <si>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</si>
  <si>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</si>
  <si>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</si>
  <si>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</si>
  <si>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</si>
  <si>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</si>
  <si>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</si>
  <si>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</si>
  <si>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</si>
  <si>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</si>
  <si>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</si>
  <si>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</si>
  <si>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</si>
  <si>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</si>
  <si>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</si>
  <si>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</si>
  <si>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</si>
  <si>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</si>
  <si>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</si>
  <si>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</si>
  <si>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</si>
  <si>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</si>
  <si>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</si>
  <si>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</si>
  <si>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</si>
  <si>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</si>
  <si>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</si>
  <si>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</si>
  <si>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</si>
  <si>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</si>
  <si>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</si>
  <si>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</si>
  <si>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</si>
  <si>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</si>
  <si>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</si>
  <si>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</si>
  <si>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</si>
  <si>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</si>
  <si>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</si>
  <si>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</si>
  <si>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</si>
  <si>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</si>
  <si>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</si>
  <si>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</si>
  <si>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</si>
  <si>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</si>
  <si>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</si>
  <si>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</si>
  <si>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</si>
  <si>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</si>
  <si>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</si>
  <si>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</si>
  <si>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</si>
  <si>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</si>
  <si>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</si>
  <si>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</si>
  <si>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</si>
  <si>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</si>
  <si>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</si>
  <si>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</si>
  <si>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</si>
  <si>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</si>
  <si>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</si>
  <si>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</si>
  <si>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</si>
  <si>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</si>
  <si>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</si>
  <si>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</si>
  <si>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</si>
  <si>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</si>
  <si>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</si>
  <si>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</si>
  <si>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</si>
  <si>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</si>
  <si>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</si>
  <si>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</si>
  <si>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</si>
  <si>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</si>
  <si>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</si>
  <si>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</si>
  <si>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</si>
  <si>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</si>
  <si>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</si>
  <si>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</si>
  <si>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</si>
  <si>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</si>
  <si>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</si>
  <si>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</si>
  <si>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</si>
  <si>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</si>
  <si>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</si>
  <si>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</si>
  <si>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</si>
  <si>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</si>
  <si>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</si>
  <si>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</si>
  <si>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</si>
  <si>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</si>
  <si>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</si>
  <si>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</si>
  <si>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</si>
  <si>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</si>
  <si>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</si>
  <si>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</si>
  <si>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</si>
  <si>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</si>
  <si>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</si>
  <si>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</si>
  <si>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</si>
  <si>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</si>
  <si>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</si>
  <si>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</si>
  <si>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</si>
  <si>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</si>
  <si>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</si>
  <si>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</si>
  <si>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</si>
  <si>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</si>
  <si>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</si>
  <si>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</si>
  <si>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</si>
  <si>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</si>
  <si>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</si>
  <si>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</si>
  <si>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</si>
  <si>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</si>
  <si>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</si>
  <si>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</si>
  <si>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</si>
  <si>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</si>
  <si>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</si>
  <si>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</si>
  <si>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</si>
  <si>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</si>
  <si>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</si>
  <si>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</si>
  <si>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</si>
  <si>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</si>
  <si>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</si>
  <si>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</si>
  <si>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</si>
  <si>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</si>
  <si>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</si>
  <si>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</si>
  <si>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</si>
  <si>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</si>
  <si>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</si>
  <si>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</si>
  <si>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</si>
  <si>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</si>
  <si>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</si>
  <si>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</si>
  <si>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</si>
  <si>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</si>
  <si>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</si>
  <si>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</si>
  <si>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</si>
  <si>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</si>
  <si>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</si>
  <si>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</si>
  <si>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</si>
  <si>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</si>
  <si>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</si>
  <si>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</si>
  <si>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</si>
  <si>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</si>
  <si>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</si>
  <si>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</si>
  <si>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</si>
  <si>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</si>
  <si>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</si>
  <si>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</si>
  <si>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</si>
  <si>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</si>
  <si>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</si>
  <si>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</si>
  <si>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</si>
  <si>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</si>
  <si>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</si>
  <si>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</si>
  <si>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</si>
  <si>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</si>
  <si>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</si>
  <si>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</si>
  <si>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</si>
  <si>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</si>
  <si>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</si>
  <si>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</si>
  <si>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</si>
  <si>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</si>
  <si>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</si>
  <si>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</si>
  <si>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</si>
  <si>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</si>
  <si>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</si>
  <si>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</si>
  <si>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</si>
  <si>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</si>
  <si>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</si>
  <si>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</si>
  <si>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</si>
  <si>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</si>
  <si>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</si>
  <si>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</si>
  <si>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</si>
  <si>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</si>
  <si>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</si>
  <si>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</si>
  <si>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</si>
  <si>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</si>
  <si>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</si>
  <si>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</si>
  <si>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</si>
  <si>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</si>
  <si>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</si>
  <si>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</si>
  <si>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</si>
  <si>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</si>
  <si>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</si>
  <si>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</si>
  <si>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</si>
  <si>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</si>
  <si>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</si>
  <si>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</si>
  <si>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</si>
  <si>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</si>
  <si>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</si>
  <si>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</si>
  <si>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</si>
  <si>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</si>
  <si>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</si>
  <si>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</si>
  <si>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</si>
  <si>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</si>
  <si>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</si>
  <si>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</si>
  <si>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</si>
  <si>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</si>
  <si>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</si>
  <si>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</si>
  <si>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</si>
  <si>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</si>
  <si>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</si>
  <si>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</si>
  <si>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</si>
  <si>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</si>
  <si>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</si>
  <si>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</si>
  <si>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</si>
  <si>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</si>
  <si>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</si>
  <si>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</si>
  <si>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</si>
  <si>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</si>
  <si>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</si>
  <si>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</si>
  <si>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</si>
  <si>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</si>
  <si>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</si>
  <si>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</si>
  <si>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</si>
  <si>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</si>
  <si>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</si>
  <si>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</si>
  <si>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</si>
  <si>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</si>
  <si>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</si>
  <si>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</si>
  <si>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</si>
  <si>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</si>
  <si>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</si>
  <si>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</si>
  <si>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</si>
  <si>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</si>
  <si>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</si>
  <si>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</si>
  <si>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</si>
  <si>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</si>
  <si>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</si>
  <si>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</si>
  <si>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</si>
  <si>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</si>
  <si>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</si>
  <si>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</si>
  <si>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</si>
  <si>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</si>
  <si>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</si>
  <si>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</si>
  <si>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</si>
  <si>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</si>
  <si>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</si>
  <si>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</si>
  <si>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</si>
  <si>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</si>
  <si>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</si>
  <si>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</si>
  <si>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</si>
  <si>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</si>
  <si>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</si>
  <si>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</si>
  <si>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</si>
  <si>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</si>
  <si>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</si>
  <si>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</si>
  <si>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</si>
  <si>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</si>
  <si>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</si>
  <si>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</si>
  <si>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</si>
  <si>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</si>
  <si>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</si>
  <si>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</si>
  <si>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</si>
  <si>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</si>
  <si>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</si>
  <si>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</si>
  <si>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</si>
  <si>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</si>
  <si>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</si>
  <si>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</si>
  <si>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</si>
  <si>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</si>
  <si>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</si>
  <si>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</si>
  <si>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</si>
  <si>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</si>
  <si>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</si>
  <si>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</si>
  <si>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</si>
  <si>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</si>
  <si>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</si>
  <si>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</si>
  <si>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</si>
  <si>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</si>
  <si>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</si>
  <si>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</si>
  <si>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</si>
  <si>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</si>
  <si>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</si>
  <si>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</si>
  <si>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</si>
  <si>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</si>
  <si>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</si>
  <si>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</si>
  <si>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</si>
  <si>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</si>
  <si>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</si>
  <si>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</si>
  <si>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</si>
  <si>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</si>
  <si>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</si>
  <si>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</si>
  <si>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</si>
  <si>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</si>
  <si>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</si>
  <si>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</si>
  <si>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</si>
  <si>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</si>
  <si>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</si>
  <si>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</si>
  <si>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</si>
  <si>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</si>
  <si>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</si>
  <si>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</si>
  <si>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</si>
  <si>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</si>
  <si>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</si>
  <si>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</si>
  <si>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</si>
  <si>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</si>
  <si>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</si>
  <si>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</si>
  <si>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</si>
  <si>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</si>
  <si>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</si>
  <si>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</si>
  <si>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</si>
  <si>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</si>
  <si>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</si>
  <si>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</si>
  <si>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</si>
  <si>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</si>
  <si>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</si>
  <si>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</si>
  <si>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</si>
  <si>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</si>
  <si>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</si>
  <si>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</si>
  <si>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</si>
  <si>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</si>
  <si>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</si>
  <si>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</si>
  <si>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</si>
  <si>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</si>
  <si>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</si>
  <si>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</si>
  <si>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</si>
  <si>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</si>
  <si>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</si>
  <si>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</si>
  <si>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</si>
  <si>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</si>
  <si>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</si>
  <si>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</si>
  <si>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</si>
  <si>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</si>
  <si>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</si>
  <si>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</si>
  <si>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</si>
  <si>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</si>
  <si>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</si>
  <si>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</si>
  <si>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</si>
  <si>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</si>
  <si>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</si>
  <si>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</si>
  <si>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</si>
  <si>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</si>
  <si>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</si>
  <si>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</si>
  <si>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</si>
  <si>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</si>
  <si>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</si>
  <si>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</si>
  <si>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</si>
  <si>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</si>
  <si>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</si>
  <si>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</si>
  <si>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</si>
  <si>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</si>
  <si>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</si>
  <si>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</si>
  <si>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</si>
  <si>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</si>
  <si>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</si>
  <si>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</si>
  <si>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</si>
  <si>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</si>
  <si>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</si>
  <si>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</si>
  <si>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</si>
  <si>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</si>
  <si>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</si>
  <si>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</si>
  <si>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</si>
  <si>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</si>
  <si>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</si>
  <si>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</si>
  <si>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</si>
  <si>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</si>
  <si>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</si>
  <si>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</si>
  <si>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</si>
  <si>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</si>
  <si>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</si>
  <si>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</si>
  <si>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</si>
  <si>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</si>
  <si>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</si>
  <si>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</si>
  <si>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</si>
  <si>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</si>
  <si>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</si>
  <si>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</si>
  <si>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</si>
  <si>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</si>
  <si>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</si>
  <si>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</si>
  <si>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</si>
  <si>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</si>
  <si>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</si>
  <si>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</si>
  <si>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</si>
  <si>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</si>
  <si>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</si>
  <si>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</si>
  <si>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</si>
  <si>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</si>
  <si>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</si>
  <si>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</si>
  <si>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</si>
  <si>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</si>
  <si>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</si>
  <si>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</si>
  <si>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</si>
  <si>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</si>
  <si>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</si>
  <si>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</si>
  <si>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</si>
  <si>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</si>
  <si>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</si>
  <si>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</si>
  <si>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</si>
  <si>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</si>
  <si>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</si>
  <si>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</si>
  <si>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</si>
  <si>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</si>
  <si>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</si>
  <si>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</si>
  <si>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</si>
  <si>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</si>
  <si>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</si>
  <si>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</si>
  <si>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</si>
  <si>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</si>
  <si>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</si>
  <si>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</si>
  <si>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</si>
  <si>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</si>
  <si>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</si>
  <si>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</si>
  <si>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</si>
  <si>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</si>
  <si>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</si>
  <si>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</si>
  <si>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</si>
  <si>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</si>
  <si>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</si>
  <si>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</si>
  <si>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</si>
  <si>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</si>
  <si>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</si>
  <si>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</si>
  <si>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</si>
  <si>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</si>
  <si>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</si>
  <si>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</si>
  <si>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</si>
  <si>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</si>
  <si>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</si>
  <si>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</si>
  <si>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</si>
  <si>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</si>
  <si>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</si>
  <si>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</si>
  <si>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</si>
  <si>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</si>
  <si>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</si>
  <si>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</si>
  <si>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</si>
  <si>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</si>
  <si>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</si>
  <si>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</si>
  <si>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</si>
  <si>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</si>
  <si>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</si>
  <si>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</si>
  <si>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</si>
  <si>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</si>
  <si>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</si>
  <si>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</si>
  <si>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</si>
  <si>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</si>
  <si>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</si>
  <si>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</si>
  <si>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</si>
  <si>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</si>
  <si>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</si>
  <si>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</si>
  <si>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</si>
  <si>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</si>
  <si>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</si>
  <si>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</si>
  <si>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</si>
  <si>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</si>
  <si>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</si>
  <si>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</si>
  <si>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</si>
  <si>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</si>
  <si>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</si>
  <si>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</si>
  <si>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</si>
  <si>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</si>
  <si>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</si>
  <si>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</si>
  <si>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</si>
  <si>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</si>
  <si>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</si>
  <si>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</si>
  <si>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</si>
  <si>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</si>
  <si>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</si>
  <si>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</si>
  <si>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</si>
  <si>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</si>
  <si>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</si>
  <si>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</si>
  <si>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</si>
  <si>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</si>
  <si>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</si>
  <si>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</si>
  <si>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</si>
  <si>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</si>
  <si>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</si>
  <si>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</si>
  <si>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</si>
  <si>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</si>
  <si>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</si>
  <si>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</si>
  <si>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</si>
  <si>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</si>
  <si>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</si>
  <si>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</si>
  <si>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</si>
  <si>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</si>
  <si>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</si>
  <si>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</si>
  <si>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</si>
  <si>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</si>
  <si>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</si>
  <si>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</si>
  <si>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</si>
  <si>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</si>
  <si>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</si>
  <si>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</si>
  <si>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</si>
  <si>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</si>
  <si>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</si>
  <si>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</si>
  <si>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</si>
  <si>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</si>
  <si>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</si>
  <si>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</si>
  <si>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</si>
  <si>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</si>
  <si>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</si>
  <si>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</si>
  <si>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</si>
  <si>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</si>
  <si>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</si>
  <si>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</si>
  <si>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</si>
  <si>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</si>
  <si>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</si>
  <si>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</si>
  <si>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</si>
  <si>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</si>
  <si>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</si>
  <si>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</si>
  <si>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</si>
  <si>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</si>
  <si>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</si>
  <si>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</si>
  <si>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</si>
  <si>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</si>
  <si>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</si>
  <si>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</si>
  <si>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</si>
  <si>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</si>
  <si>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</si>
  <si>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</si>
  <si>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</si>
  <si>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</si>
  <si>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</si>
  <si>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</si>
  <si>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</si>
  <si>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</si>
  <si>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</si>
  <si>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</si>
  <si>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</si>
  <si>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</si>
  <si>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</si>
  <si>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</si>
  <si>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</si>
  <si>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</si>
  <si>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</si>
  <si>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</si>
  <si>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</si>
  <si>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</si>
  <si>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</si>
  <si>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</si>
  <si>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</si>
  <si>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</si>
  <si>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</si>
  <si>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</si>
  <si>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</si>
  <si>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</si>
  <si>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</si>
  <si>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</si>
  <si>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</si>
  <si>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</si>
  <si>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</si>
  <si>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</si>
  <si>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</si>
  <si>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</si>
  <si>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</si>
  <si>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</si>
  <si>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</si>
  <si>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</si>
  <si>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</si>
  <si>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</si>
  <si>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</si>
  <si>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</si>
  <si>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</si>
  <si>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</si>
  <si>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</si>
  <si>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</si>
  <si>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</si>
  <si>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</si>
  <si>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</si>
  <si>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</si>
  <si>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</si>
  <si>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</si>
  <si>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</si>
  <si>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</si>
  <si>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</si>
  <si>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</si>
  <si>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</si>
  <si>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</si>
  <si>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</si>
  <si>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</si>
  <si>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</si>
  <si>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</si>
  <si>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</si>
  <si>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</si>
  <si>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</si>
  <si>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</si>
  <si>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</si>
  <si>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</si>
  <si>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</si>
  <si>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</si>
  <si>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</si>
  <si>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</si>
  <si>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</si>
  <si>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</si>
  <si>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</si>
  <si>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</si>
  <si>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</si>
  <si>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</si>
  <si>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</si>
  <si>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</si>
  <si>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</si>
  <si>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</si>
  <si>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</si>
  <si>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</si>
  <si>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</si>
  <si>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</si>
  <si>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</si>
  <si>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</si>
  <si>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</si>
  <si>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</si>
  <si>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</si>
  <si>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</si>
  <si>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</si>
  <si>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</si>
  <si>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</si>
  <si>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</si>
  <si>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</si>
  <si>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</si>
  <si>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</si>
  <si>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</si>
  <si>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</si>
  <si>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</si>
  <si>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</si>
  <si>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</si>
  <si>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</si>
  <si>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</si>
  <si>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</si>
  <si>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</si>
  <si>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</si>
  <si>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</si>
  <si>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</si>
  <si>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</si>
  <si>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</si>
  <si>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</si>
  <si>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</si>
  <si>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</si>
  <si>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</si>
  <si>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</si>
  <si>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</si>
  <si>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</si>
  <si>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</si>
  <si>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</si>
  <si>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</si>
  <si>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</si>
  <si>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</si>
  <si>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</si>
  <si>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</si>
  <si>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</si>
  <si>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</si>
  <si>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</si>
  <si>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</si>
  <si>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</si>
  <si>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</si>
  <si>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</si>
  <si>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</si>
  <si>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</si>
  <si>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</si>
  <si>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</si>
  <si>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</si>
  <si>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</si>
  <si>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</si>
  <si>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</si>
  <si>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</si>
  <si>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</si>
  <si>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</si>
  <si>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</si>
  <si>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</si>
  <si>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</si>
  <si>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</si>
  <si>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</si>
  <si>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</si>
  <si>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</si>
  <si>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</si>
  <si>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</si>
  <si>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</si>
  <si>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</si>
  <si>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</si>
  <si>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</si>
  <si>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</si>
  <si>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</si>
  <si>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</si>
  <si>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</si>
  <si>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</si>
  <si>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</si>
  <si>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</si>
  <si>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</si>
  <si>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</si>
  <si>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</si>
  <si>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</si>
  <si>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</si>
  <si>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</si>
  <si>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</si>
  <si>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</si>
  <si>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</si>
  <si>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</si>
  <si>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</si>
  <si>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</si>
  <si>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</si>
  <si>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</si>
  <si>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</si>
  <si>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</si>
  <si>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</si>
  <si>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</si>
  <si>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</si>
  <si>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</si>
  <si>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</si>
  <si>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</si>
  <si>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</si>
  <si>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</si>
  <si>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</si>
  <si>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</si>
  <si>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</si>
  <si>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</si>
  <si>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</si>
  <si>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</si>
  <si>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</si>
  <si>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</si>
  <si>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</si>
  <si>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</si>
  <si>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</si>
  <si>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</si>
  <si>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</si>
  <si>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</si>
  <si>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</si>
  <si>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</si>
  <si>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</si>
  <si>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</si>
  <si>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</si>
  <si>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</si>
  <si>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</si>
  <si>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</si>
  <si>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</si>
  <si>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</si>
  <si>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</si>
  <si>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</si>
  <si>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</si>
  <si>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</si>
  <si>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</si>
  <si>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</si>
  <si>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</si>
  <si>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</si>
  <si>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</si>
  <si>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</si>
  <si>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</si>
  <si>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</si>
  <si>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</si>
  <si>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</si>
  <si>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</si>
  <si>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</si>
  <si>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</si>
  <si>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</si>
  <si>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</si>
  <si>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</si>
  <si>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</si>
  <si>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</si>
  <si>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</si>
  <si>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</si>
  <si>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</si>
  <si>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</si>
  <si>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</si>
  <si>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</si>
  <si>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</si>
  <si>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</si>
  <si>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</si>
  <si>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</si>
  <si>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</si>
  <si>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</si>
  <si>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</si>
  <si>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</si>
  <si>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</si>
  <si>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</si>
  <si>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</si>
  <si>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</si>
  <si>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</si>
  <si>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</si>
  <si>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</si>
  <si>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</si>
  <si>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</si>
  <si>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</si>
  <si>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</si>
  <si>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</si>
  <si>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</si>
  <si>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</si>
  <si>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</si>
  <si>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</si>
  <si>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</si>
  <si>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</si>
  <si>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</si>
  <si>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</si>
  <si>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</si>
  <si>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</si>
  <si>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</si>
  <si>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</si>
  <si>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</si>
  <si>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</si>
  <si>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</si>
  <si>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</si>
  <si>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</si>
  <si>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</si>
  <si>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</si>
  <si>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</si>
  <si>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</si>
  <si>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</si>
  <si>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</si>
  <si>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</si>
  <si>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</si>
  <si>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</si>
  <si>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</si>
  <si>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</si>
  <si>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</si>
  <si>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</si>
  <si>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</si>
  <si>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</si>
  <si>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</si>
  <si>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</si>
  <si>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</si>
  <si>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</si>
  <si>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</si>
  <si>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</si>
  <si>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</si>
  <si>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</si>
  <si>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</si>
  <si>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</si>
  <si>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</si>
  <si>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</si>
  <si>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</si>
  <si>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</si>
  <si>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</si>
  <si>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</si>
  <si>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</si>
  <si>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</si>
  <si>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</si>
  <si>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</si>
  <si>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</si>
  <si>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</si>
  <si>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</si>
  <si>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</si>
  <si>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</si>
  <si>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</si>
  <si>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</si>
  <si>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</si>
  <si>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</si>
  <si>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</si>
  <si>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</si>
  <si>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</si>
  <si>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</si>
  <si>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</si>
  <si>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</si>
  <si>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</si>
  <si>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</si>
  <si>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</si>
  <si>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</si>
  <si>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</si>
  <si>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</si>
  <si>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</si>
  <si>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</si>
  <si>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</si>
  <si>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</si>
  <si>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</si>
  <si>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</si>
  <si>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</si>
  <si>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</si>
  <si>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</si>
  <si>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</si>
  <si>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</si>
  <si>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</si>
  <si>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</si>
  <si>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</si>
  <si>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</si>
  <si>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</si>
  <si>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</si>
  <si>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</si>
  <si>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</si>
  <si>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</si>
  <si>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</si>
  <si>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</si>
  <si>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</si>
  <si>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</si>
  <si>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</si>
  <si>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</si>
  <si>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</si>
  <si>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</si>
  <si>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</si>
  <si>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</si>
  <si>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</si>
  <si>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</si>
  <si>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</si>
  <si>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</si>
  <si>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</si>
  <si>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</si>
  <si>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</si>
  <si>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</si>
  <si>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</si>
  <si>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</si>
  <si>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</si>
  <si>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</si>
  <si>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</si>
  <si>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</si>
  <si>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</si>
  <si>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</si>
  <si>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</si>
  <si>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</si>
  <si>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</si>
  <si>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</si>
  <si>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</si>
  <si>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</si>
  <si>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</si>
  <si>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</si>
  <si>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</si>
  <si>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</si>
  <si>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</si>
  <si>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</si>
  <si>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</si>
  <si>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</si>
  <si>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</si>
  <si>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</si>
  <si>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</si>
  <si>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</si>
  <si>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</si>
  <si>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</si>
  <si>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</si>
  <si>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</si>
  <si>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</si>
  <si>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</si>
  <si>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</si>
  <si>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</si>
  <si>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</si>
  <si>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</si>
  <si>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</si>
  <si>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</si>
  <si>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</si>
  <si>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</si>
  <si>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</si>
  <si>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</si>
  <si>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</si>
  <si>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</si>
  <si>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</si>
  <si>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</si>
  <si>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</si>
  <si>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</si>
  <si>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</si>
  <si>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</si>
  <si>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</si>
  <si>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</si>
  <si>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</si>
  <si>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</si>
  <si>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</si>
  <si>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</si>
  <si>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</si>
  <si>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</si>
  <si>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</si>
  <si>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</si>
  <si>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</si>
  <si>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</si>
  <si>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</si>
  <si>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</si>
  <si>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</si>
  <si>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</si>
  <si>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</si>
  <si>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</si>
  <si>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</si>
  <si>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</si>
  <si>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</si>
  <si>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</si>
  <si>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</si>
  <si>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</si>
  <si>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</si>
  <si>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</si>
  <si>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</si>
  <si>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</si>
  <si>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</si>
  <si>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</si>
  <si>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</si>
  <si>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</si>
  <si>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</si>
  <si>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</si>
  <si>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</si>
  <si>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</si>
  <si>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</si>
  <si>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</si>
  <si>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</si>
  <si>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</si>
  <si>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</si>
  <si>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</si>
  <si>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</si>
  <si>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</si>
  <si>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</si>
  <si>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</si>
  <si>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</si>
  <si>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</si>
  <si>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</si>
  <si>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</si>
  <si>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</si>
  <si>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</si>
  <si>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</si>
  <si>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</si>
  <si>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</si>
  <si>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</si>
  <si>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</si>
  <si>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</si>
  <si>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</si>
  <si>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</si>
  <si>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</si>
  <si>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</si>
  <si>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</si>
  <si>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</si>
  <si>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</si>
  <si>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</si>
  <si>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</si>
  <si>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</si>
  <si>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</si>
  <si>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</si>
  <si>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</si>
  <si>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</si>
  <si>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</si>
  <si>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</si>
  <si>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</si>
  <si>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</si>
  <si>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</si>
  <si>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</si>
  <si>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</si>
  <si>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</si>
  <si>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</si>
  <si>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</si>
  <si>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</si>
  <si>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</si>
  <si>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</si>
  <si>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</si>
  <si>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</si>
  <si>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</si>
  <si>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</si>
  <si>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</si>
  <si>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</si>
  <si>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</si>
  <si>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</si>
  <si>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</si>
  <si>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</si>
  <si>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</si>
  <si>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</si>
  <si>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</si>
  <si>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</si>
  <si>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</si>
  <si>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</si>
  <si>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</si>
  <si>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</si>
  <si>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</si>
  <si>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</si>
  <si>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</si>
  <si>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</si>
  <si>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</si>
  <si>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</si>
  <si>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</si>
  <si>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</si>
  <si>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</si>
  <si>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</si>
  <si>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</si>
  <si>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</si>
  <si>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</si>
  <si>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</si>
  <si>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</si>
  <si>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</si>
  <si>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</si>
  <si>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</si>
  <si>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</si>
  <si>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</si>
  <si>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</si>
  <si>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</si>
  <si>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</si>
  <si>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</si>
  <si>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</si>
  <si>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</si>
  <si>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</si>
  <si>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</si>
  <si>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</si>
  <si>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</si>
  <si>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</si>
  <si>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</si>
  <si>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</si>
  <si>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</si>
  <si>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</si>
  <si>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</si>
  <si>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</si>
  <si>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</si>
  <si>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</si>
  <si>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</si>
  <si>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</si>
  <si>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</si>
  <si>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</si>
  <si>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</si>
  <si>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</si>
  <si>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</si>
  <si>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</si>
  <si>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</si>
  <si>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</si>
  <si>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</si>
  <si>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</si>
  <si>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</si>
  <si>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</si>
  <si>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</si>
  <si>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</si>
  <si>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</si>
  <si>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</si>
  <si>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</si>
  <si>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</si>
  <si>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</si>
  <si>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</si>
  <si>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</si>
  <si>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</si>
  <si>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</si>
  <si>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</si>
  <si>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</si>
  <si>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</si>
  <si>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</si>
  <si>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</si>
  <si>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</si>
  <si>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</si>
  <si>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</si>
  <si>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</si>
  <si>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</si>
  <si>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</si>
  <si>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</si>
  <si>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</si>
  <si>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</si>
  <si>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</si>
  <si>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</si>
  <si>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</si>
  <si>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</si>
  <si>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</si>
  <si>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</si>
  <si>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</si>
  <si>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</si>
  <si>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</si>
  <si>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</si>
  <si>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</si>
  <si>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</si>
  <si>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</si>
  <si>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</si>
  <si>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</si>
  <si>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</si>
  <si>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</si>
  <si>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</si>
  <si>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</si>
  <si>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</si>
  <si>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</si>
  <si>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</si>
  <si>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</si>
  <si>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</si>
  <si>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</si>
  <si>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</si>
  <si>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</si>
  <si>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</si>
  <si>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</si>
  <si>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</si>
  <si>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</si>
  <si>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</si>
  <si>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</si>
  <si>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</si>
  <si>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</si>
  <si>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</si>
  <si>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</si>
  <si>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</si>
  <si>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</si>
  <si>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</si>
  <si>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</si>
  <si>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</si>
  <si>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</si>
  <si>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</si>
  <si>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</si>
  <si>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</si>
  <si>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</si>
  <si>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</si>
  <si>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</si>
  <si>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</si>
  <si>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</si>
  <si>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</si>
  <si>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</si>
  <si>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</si>
  <si>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</si>
  <si>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</si>
  <si>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</si>
  <si>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</si>
  <si>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</si>
  <si>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</si>
  <si>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</si>
  <si>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</si>
  <si>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</si>
  <si>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</si>
  <si>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</si>
  <si>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</si>
  <si>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</si>
  <si>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</si>
  <si>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</si>
  <si>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</si>
  <si>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</si>
  <si>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</si>
  <si>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</si>
  <si>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</si>
  <si>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</si>
  <si>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</si>
  <si>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</si>
  <si>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</si>
  <si>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</si>
  <si>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</si>
  <si>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</si>
  <si>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</si>
  <si>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</si>
  <si>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</si>
  <si>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</si>
  <si>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</si>
  <si>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</si>
  <si>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</si>
  <si>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</si>
  <si>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</si>
  <si>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</si>
  <si>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</si>
  <si>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</si>
  <si>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</si>
  <si>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</si>
  <si>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</si>
  <si>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</si>
  <si>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</si>
  <si>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</si>
  <si>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</si>
  <si>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</si>
  <si>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</si>
  <si>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</si>
  <si>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</si>
  <si>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</si>
  <si>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</si>
  <si>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</si>
  <si>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</si>
  <si>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</si>
  <si>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</si>
  <si>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</si>
  <si>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</si>
  <si>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</si>
  <si>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</si>
  <si>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</si>
  <si>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</si>
  <si>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</si>
  <si>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</si>
  <si>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</si>
  <si>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</si>
  <si>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</si>
  <si>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</si>
  <si>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</si>
  <si>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</si>
  <si>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</si>
  <si>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</si>
  <si>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</si>
  <si>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</si>
  <si>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</si>
  <si>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</si>
  <si>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</si>
  <si>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</si>
  <si>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</si>
  <si>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</si>
  <si>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</si>
  <si>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</si>
  <si>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</si>
  <si>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</si>
  <si>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</si>
  <si>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</si>
  <si>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</si>
  <si>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</si>
  <si>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</si>
  <si>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</si>
  <si>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</si>
  <si>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</si>
  <si>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</si>
  <si>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</si>
  <si>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</si>
  <si>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</si>
  <si>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</si>
  <si>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</si>
  <si>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</si>
  <si>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</si>
  <si>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</si>
  <si>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</si>
  <si>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</si>
  <si>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</si>
  <si>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</si>
  <si>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</si>
  <si>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</si>
  <si>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</si>
  <si>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</si>
  <si>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</si>
  <si>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</si>
  <si>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</si>
  <si>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</si>
  <si>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</si>
  <si>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</si>
  <si>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</si>
  <si>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</si>
  <si>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</si>
  <si>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</si>
  <si>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</si>
  <si>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</si>
  <si>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</si>
  <si>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</si>
  <si>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</si>
  <si>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</si>
  <si>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</si>
  <si>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</si>
  <si>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</si>
  <si>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</si>
  <si>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</si>
  <si>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</si>
  <si>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</si>
  <si>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</si>
  <si>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</si>
  <si>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</si>
  <si>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</si>
  <si>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</si>
  <si>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</si>
  <si>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</si>
  <si>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</si>
  <si>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</si>
  <si>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</si>
  <si>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</si>
  <si>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</si>
  <si>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</si>
  <si>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</si>
  <si>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</si>
  <si>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</si>
  <si>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</si>
  <si>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</si>
  <si>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</si>
  <si>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</si>
  <si>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</si>
  <si>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</si>
  <si>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</si>
  <si>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</si>
  <si>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</si>
  <si>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</si>
  <si>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</si>
  <si>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</si>
  <si>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</si>
  <si>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</si>
  <si>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</si>
  <si>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</si>
  <si>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</si>
  <si>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</si>
  <si>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</si>
  <si>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</si>
  <si>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</si>
  <si>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</si>
  <si>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</si>
  <si>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</si>
  <si>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</si>
  <si>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</si>
  <si>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</si>
  <si>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</si>
  <si>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</si>
  <si>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</si>
  <si>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</si>
  <si>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</si>
  <si>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</si>
  <si>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</si>
  <si>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</si>
  <si>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</si>
  <si>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</si>
  <si>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</si>
  <si>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</si>
  <si>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</si>
  <si>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</si>
  <si>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</si>
  <si>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</si>
  <si>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</si>
  <si>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</si>
  <si>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</si>
  <si>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</si>
  <si>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</si>
  <si>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</si>
  <si>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</si>
  <si>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</si>
  <si>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</si>
  <si>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</si>
  <si>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</si>
  <si>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</si>
  <si>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</si>
  <si>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</si>
  <si>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</si>
  <si>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</si>
  <si>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</si>
  <si>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</si>
  <si>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</si>
  <si>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</si>
  <si>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</si>
  <si>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</si>
  <si>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</si>
  <si>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</si>
  <si>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</si>
  <si>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</si>
  <si>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</si>
  <si>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</si>
  <si>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</si>
  <si>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</si>
  <si>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</si>
  <si>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</si>
  <si>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</si>
  <si>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</si>
  <si>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</si>
  <si>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</si>
  <si>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</si>
  <si>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</si>
  <si>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</si>
  <si>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</si>
  <si>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</si>
  <si>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</si>
  <si>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</si>
  <si>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</si>
  <si>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</si>
  <si>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</si>
  <si>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</si>
  <si>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</si>
  <si>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</si>
  <si>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</si>
  <si>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</si>
  <si>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</si>
  <si>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</si>
  <si>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</si>
  <si>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</si>
  <si>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</si>
  <si>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</si>
  <si>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</si>
  <si>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</si>
  <si>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</si>
  <si>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</si>
  <si>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</si>
  <si>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</si>
  <si>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</si>
  <si>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</si>
  <si>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</si>
  <si>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</si>
  <si>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</si>
  <si>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</si>
  <si>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</si>
  <si>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</si>
  <si>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</si>
  <si>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</si>
  <si>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</si>
  <si>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</si>
  <si>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</si>
  <si>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</si>
  <si>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</si>
  <si>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</si>
  <si>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</si>
  <si>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</si>
  <si>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</si>
  <si>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</si>
  <si>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</si>
  <si>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</si>
  <si>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</si>
  <si>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</si>
  <si>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</si>
  <si>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</si>
  <si>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</si>
  <si>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</si>
  <si>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</si>
  <si>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</si>
  <si>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</si>
  <si>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</si>
  <si>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</si>
  <si>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</si>
  <si>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</si>
  <si>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</si>
  <si>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</si>
  <si>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</si>
  <si>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</si>
  <si>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</si>
  <si>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</si>
  <si>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</si>
  <si>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</si>
  <si>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</si>
  <si>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</si>
  <si>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</si>
  <si>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</si>
  <si>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</si>
  <si>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</si>
  <si>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</si>
  <si>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</si>
  <si>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</si>
  <si>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</si>
  <si>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</si>
  <si>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</si>
  <si>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</si>
  <si>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</si>
  <si>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</si>
  <si>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</si>
  <si>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</si>
  <si>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</si>
  <si>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</si>
  <si>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</si>
  <si>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</si>
  <si>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</si>
  <si>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</si>
  <si>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</si>
  <si>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</si>
  <si>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</si>
  <si>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</si>
  <si>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</si>
  <si>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</si>
  <si>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</si>
  <si>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</si>
  <si>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</si>
  <si>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</si>
  <si>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</si>
  <si>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</si>
  <si>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</si>
  <si>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</si>
  <si>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</si>
  <si>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</si>
  <si>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</si>
  <si>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</si>
  <si>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</si>
  <si>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</si>
  <si>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</si>
  <si>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</si>
  <si>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</si>
  <si>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</si>
  <si>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</si>
  <si>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</si>
  <si>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</si>
  <si>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</si>
  <si>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</si>
  <si>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</si>
  <si>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</si>
  <si>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</si>
  <si>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</si>
  <si>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</si>
  <si>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</si>
  <si>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</si>
  <si>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</si>
  <si>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</si>
  <si>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</si>
  <si>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</si>
  <si>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</si>
  <si>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</si>
  <si>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</si>
  <si>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</si>
  <si>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</si>
  <si>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</si>
  <si>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</si>
  <si>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</si>
  <si>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</si>
  <si>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</si>
  <si>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</si>
  <si>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</si>
  <si>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</si>
  <si>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</si>
  <si>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</si>
  <si>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</si>
  <si>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</si>
  <si>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</si>
  <si>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</si>
  <si>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</si>
  <si>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</si>
  <si>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</si>
  <si>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</si>
  <si>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</si>
  <si>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</si>
  <si>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</si>
  <si>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</si>
  <si>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</si>
  <si>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</si>
  <si>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</si>
  <si>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</si>
  <si>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</si>
  <si>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</si>
  <si>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</si>
  <si>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</si>
  <si>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</si>
  <si>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</si>
  <si>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</si>
  <si>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</si>
  <si>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</si>
  <si>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</si>
  <si>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</si>
  <si>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</si>
  <si>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</si>
  <si>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</si>
  <si>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</si>
  <si>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</si>
  <si>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</si>
  <si>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</si>
  <si>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</si>
  <si>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</si>
  <si>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</si>
  <si>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</si>
  <si>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</si>
  <si>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</si>
  <si>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</si>
  <si>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</si>
  <si>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</si>
  <si>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</si>
  <si>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</si>
  <si>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</si>
  <si>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</si>
  <si>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</si>
  <si>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</si>
  <si>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</si>
  <si>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</si>
  <si>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</si>
  <si>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</si>
  <si>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</si>
  <si>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</si>
  <si>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</si>
  <si>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</si>
  <si>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</si>
  <si>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</si>
  <si>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</si>
  <si>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</si>
  <si>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</si>
  <si>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</si>
  <si>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</si>
  <si>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</si>
  <si>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</si>
  <si>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</si>
  <si>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</si>
  <si>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</si>
  <si>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</si>
  <si>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</si>
  <si>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</si>
  <si>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</si>
  <si>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</si>
  <si>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</si>
  <si>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</si>
  <si>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</si>
  <si>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</si>
  <si>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</si>
  <si>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</si>
  <si>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</si>
  <si>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</si>
  <si>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</si>
  <si>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</si>
  <si>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</si>
  <si>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</si>
  <si>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</si>
  <si>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</si>
  <si>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</si>
  <si>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</si>
  <si>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</si>
  <si>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</si>
  <si>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</si>
  <si>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</si>
  <si>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</si>
  <si>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</si>
  <si>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</si>
  <si>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</si>
  <si>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</si>
  <si>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</si>
  <si>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</si>
  <si>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</si>
  <si>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</si>
  <si>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</si>
  <si>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</si>
  <si>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</si>
  <si>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</si>
  <si>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</si>
  <si>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</si>
  <si>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</si>
  <si>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</si>
  <si>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</si>
  <si>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</si>
  <si>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</si>
  <si>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</si>
  <si>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</si>
  <si>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</si>
  <si>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</si>
  <si>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</si>
  <si>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</si>
  <si>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</si>
  <si>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</si>
  <si>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</si>
  <si>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</si>
  <si>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</si>
  <si>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</si>
  <si>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</si>
  <si>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</si>
  <si>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</si>
  <si>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</si>
  <si>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</si>
  <si>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</si>
  <si>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</si>
  <si>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</si>
  <si>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</si>
  <si>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</si>
  <si>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</si>
  <si>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</si>
  <si>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</si>
  <si>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</si>
  <si>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</si>
  <si>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</si>
  <si>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</si>
  <si>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</si>
  <si>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</si>
  <si>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</si>
  <si>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</si>
  <si>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</si>
  <si>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</si>
  <si>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</si>
  <si>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</si>
  <si>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</si>
  <si>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</si>
  <si>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</si>
  <si>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</si>
  <si>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</si>
  <si>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</si>
  <si>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</si>
  <si>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</si>
  <si>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</si>
  <si>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</si>
  <si>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</si>
  <si>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</si>
  <si>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</si>
  <si>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</si>
  <si>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</si>
  <si>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</si>
  <si>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</si>
  <si>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</si>
  <si>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</si>
  <si>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</si>
  <si>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</si>
  <si>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</si>
  <si>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</si>
  <si>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</si>
  <si>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</si>
  <si>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</si>
  <si>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</si>
  <si>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</si>
  <si>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</si>
  <si>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</si>
  <si>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</si>
  <si>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</si>
  <si>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</si>
  <si>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</si>
  <si>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</si>
  <si>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</si>
  <si>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</si>
  <si>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</si>
  <si>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</si>
  <si>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</si>
  <si>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</si>
  <si>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</si>
  <si>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</si>
  <si>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</si>
  <si>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</si>
  <si>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</si>
  <si>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</si>
  <si>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</si>
  <si>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</si>
  <si>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</si>
  <si>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</si>
  <si>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</si>
  <si>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</si>
  <si>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</si>
  <si>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</si>
  <si>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</si>
  <si>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</si>
  <si>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</si>
  <si>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</si>
  <si>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</si>
  <si>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</si>
  <si>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</si>
  <si>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</si>
  <si>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</si>
  <si>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</si>
  <si>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</si>
  <si>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</si>
  <si>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</si>
  <si>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</si>
  <si>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</si>
  <si>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</si>
  <si>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</si>
  <si>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</si>
  <si>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</si>
  <si>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</si>
  <si>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</si>
  <si>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</si>
  <si>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</si>
  <si>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</si>
  <si>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</si>
  <si>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</si>
  <si>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</si>
  <si>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</si>
  <si>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</si>
  <si>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</si>
  <si>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</si>
  <si>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</si>
  <si>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</si>
  <si>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</si>
  <si>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</si>
  <si>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</si>
  <si>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</si>
  <si>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</si>
  <si>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</si>
  <si>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</si>
  <si>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</si>
  <si>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</si>
  <si>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</si>
  <si>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</si>
  <si>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</si>
  <si>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</si>
  <si>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</si>
  <si>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</si>
  <si>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</si>
  <si>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</si>
  <si>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</si>
  <si>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</si>
  <si>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</si>
  <si>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</si>
  <si>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</si>
  <si>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</si>
  <si>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</si>
  <si>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</si>
  <si>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</si>
  <si>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</si>
  <si>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</si>
  <si>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</si>
  <si>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</si>
  <si>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</si>
  <si>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</si>
  <si>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</si>
  <si>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</si>
  <si>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</si>
  <si>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</si>
  <si>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</si>
  <si>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</si>
  <si>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</si>
  <si>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</si>
  <si>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</si>
  <si>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</si>
  <si>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</si>
  <si>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</si>
  <si>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</si>
  <si>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</si>
  <si>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</si>
  <si>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</si>
  <si>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</si>
  <si>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</si>
  <si>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</si>
  <si>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</si>
  <si>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</si>
  <si>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</si>
  <si>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</si>
  <si>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</si>
  <si>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</si>
  <si>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</si>
  <si>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</si>
  <si>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</si>
  <si>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</si>
  <si>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</si>
  <si>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</si>
  <si>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</si>
  <si>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</si>
  <si>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</si>
  <si>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</si>
  <si>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</si>
  <si>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</si>
  <si>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</si>
  <si>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</si>
  <si>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</si>
  <si>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</si>
  <si>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</si>
  <si>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</si>
  <si>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</si>
  <si>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</si>
  <si>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</si>
  <si>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</si>
  <si>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</si>
  <si>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</si>
  <si>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</si>
  <si>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</si>
  <si>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</si>
  <si>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</si>
  <si>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</si>
  <si>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</si>
  <si>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</si>
  <si>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</si>
  <si>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</si>
  <si>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</si>
  <si>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</si>
  <si>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</si>
  <si>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</si>
  <si>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</si>
  <si>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</si>
  <si>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</si>
  <si>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</si>
  <si>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</si>
  <si>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</si>
  <si>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</si>
  <si>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</si>
  <si>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</si>
  <si>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</si>
  <si>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</si>
  <si>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</si>
  <si>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</si>
  <si>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</si>
  <si>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</si>
  <si>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</si>
  <si>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</si>
  <si>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</si>
  <si>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</si>
  <si>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</si>
  <si>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</si>
  <si>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</si>
  <si>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</si>
  <si>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</si>
  <si>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</si>
  <si>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</si>
  <si>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</si>
  <si>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</si>
  <si>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</si>
  <si>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</si>
  <si>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</si>
  <si>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</si>
  <si>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</si>
  <si>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</si>
  <si>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</si>
  <si>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</si>
  <si>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</si>
  <si>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</si>
  <si>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</si>
  <si>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</si>
  <si>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</si>
  <si>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</si>
  <si>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</si>
  <si>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</si>
  <si>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</si>
  <si>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</si>
  <si>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</si>
  <si>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</si>
  <si>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</si>
  <si>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</si>
  <si>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</si>
  <si>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</si>
  <si>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</si>
  <si>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</si>
  <si>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</si>
  <si>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</si>
  <si>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</si>
  <si>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</si>
  <si>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</si>
  <si>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</si>
  <si>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</si>
  <si>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</si>
  <si>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</si>
  <si>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</si>
  <si>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</si>
  <si>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</si>
  <si>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</si>
  <si>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</si>
  <si>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</si>
  <si>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</si>
  <si>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</si>
  <si>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</si>
  <si>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</si>
  <si>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</si>
  <si>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</si>
  <si>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</si>
  <si>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</si>
  <si>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</si>
  <si>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</si>
  <si>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</si>
  <si>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</si>
  <si>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</si>
  <si>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</si>
  <si>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</si>
  <si>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</si>
  <si>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</si>
  <si>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</si>
  <si>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</si>
  <si>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</si>
  <si>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</si>
  <si>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</si>
  <si>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</si>
  <si>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</si>
  <si>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</si>
  <si>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</si>
  <si>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</si>
  <si>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</si>
  <si>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</si>
  <si>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</si>
  <si>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</si>
  <si>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</si>
  <si>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</si>
  <si>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</si>
  <si>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</si>
  <si>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</si>
  <si>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</si>
  <si>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</si>
  <si>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</si>
  <si>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</si>
  <si>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</si>
  <si>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</si>
  <si>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</si>
  <si>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</si>
  <si>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</si>
  <si>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</si>
  <si>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</si>
  <si>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</si>
  <si>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</si>
  <si>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</si>
  <si>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</si>
  <si>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</si>
  <si>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</si>
  <si>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</si>
  <si>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</si>
  <si>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</si>
  <si>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</si>
  <si>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</si>
  <si>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</si>
  <si>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</si>
  <si>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</si>
  <si>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</si>
  <si>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</si>
  <si>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</si>
  <si>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</si>
  <si>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</si>
  <si>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</si>
  <si>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</si>
  <si>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</si>
  <si>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</si>
  <si>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</si>
  <si>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</si>
  <si>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</si>
  <si>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</si>
  <si>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</si>
  <si>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</si>
  <si>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</si>
  <si>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</si>
  <si>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</si>
  <si>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</si>
  <si>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</si>
  <si>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</si>
  <si>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</si>
  <si>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</si>
  <si>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</si>
  <si>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</si>
  <si>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</si>
  <si>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</si>
  <si>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</si>
  <si>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</si>
  <si>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</si>
  <si>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</si>
  <si>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</si>
  <si>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</si>
  <si>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</si>
  <si>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</si>
  <si>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</si>
  <si>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</si>
  <si>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</si>
  <si>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</si>
  <si>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</si>
  <si>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</si>
  <si>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</si>
  <si>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</si>
  <si>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</si>
  <si>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</si>
  <si>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</si>
  <si>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</si>
  <si>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</si>
  <si>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</si>
  <si>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</si>
  <si>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</si>
  <si>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</si>
  <si>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</si>
  <si>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</si>
  <si>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</si>
  <si>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</si>
  <si>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</si>
  <si>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</si>
  <si>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</si>
  <si>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</si>
  <si>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</si>
  <si>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</si>
  <si>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</si>
  <si>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</si>
  <si>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</si>
  <si>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</si>
  <si>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</si>
  <si>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</si>
  <si>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</si>
  <si>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</si>
  <si>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</si>
  <si>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</si>
  <si>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</si>
  <si>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</si>
  <si>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</si>
  <si>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</si>
  <si>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</si>
  <si>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</si>
  <si>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</si>
  <si>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</si>
  <si>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</si>
  <si>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</si>
  <si>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</si>
  <si>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</si>
  <si>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</si>
  <si>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</si>
  <si>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</si>
  <si>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</si>
  <si>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</si>
  <si>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</si>
  <si>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</si>
  <si>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</si>
  <si>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</si>
  <si>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</si>
  <si>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</si>
  <si>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</si>
  <si>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</si>
  <si>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</si>
  <si>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</si>
  <si>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</si>
  <si>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</si>
  <si>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</si>
  <si>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</si>
  <si>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</si>
  <si>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</si>
  <si>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</si>
  <si>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</si>
  <si>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</si>
  <si>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</si>
  <si>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</si>
  <si>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</si>
  <si>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</si>
  <si>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</si>
  <si>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</si>
  <si>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</si>
  <si>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</si>
  <si>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</si>
  <si>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</si>
  <si>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</si>
  <si>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</si>
  <si>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</si>
  <si>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</si>
  <si>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</si>
  <si>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</si>
  <si>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</si>
  <si>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</si>
  <si>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</si>
  <si>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</si>
  <si>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</si>
  <si>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</si>
  <si>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</si>
  <si>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</si>
  <si>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</si>
  <si>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</si>
  <si>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</si>
  <si>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</si>
  <si>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</si>
  <si>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</si>
  <si>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</si>
  <si>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</si>
  <si>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</si>
  <si>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</si>
  <si>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</si>
  <si>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</si>
  <si>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</si>
  <si>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</si>
  <si>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</si>
  <si>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</si>
  <si>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</si>
  <si>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</si>
  <si>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</si>
  <si>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</si>
  <si>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</si>
  <si>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</si>
  <si>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</si>
  <si>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</si>
  <si>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</si>
  <si>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</si>
  <si>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</si>
  <si>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</si>
  <si>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</si>
  <si>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</si>
  <si>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</si>
  <si>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</si>
  <si>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</si>
  <si>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</si>
  <si>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</si>
  <si>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</si>
  <si>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</si>
  <si>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</si>
  <si>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</si>
  <si>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</si>
  <si>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</si>
  <si>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</si>
  <si>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</si>
  <si>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</si>
  <si>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</si>
  <si>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</si>
  <si>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</si>
  <si>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</si>
  <si>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</si>
  <si>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</si>
  <si>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</si>
  <si>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</si>
  <si>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</si>
  <si>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</si>
  <si>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</si>
  <si>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</si>
  <si>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</si>
  <si>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</si>
  <si>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</si>
  <si>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</si>
  <si>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</si>
  <si>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</si>
  <si>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</si>
  <si>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</si>
  <si>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</si>
  <si>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</si>
  <si>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</si>
  <si>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</si>
  <si>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</si>
  <si>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</si>
  <si>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</si>
  <si>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</si>
  <si>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</si>
  <si>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</si>
  <si>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</si>
  <si>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</si>
  <si>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</si>
  <si>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</si>
  <si>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</si>
  <si>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</si>
  <si>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</si>
  <si>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</si>
  <si>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</si>
  <si>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</si>
  <si>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</si>
  <si>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</si>
  <si>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</si>
  <si>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</si>
  <si>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</si>
  <si>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</si>
  <si>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</si>
  <si>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</si>
  <si>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</si>
  <si>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</si>
  <si>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</si>
  <si>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</si>
  <si>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</si>
  <si>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</si>
  <si>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</si>
  <si>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</si>
  <si>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</si>
  <si>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</si>
  <si>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</si>
  <si>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</si>
  <si>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</si>
  <si>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</si>
  <si>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</si>
  <si>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</si>
  <si>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</si>
  <si>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</si>
  <si>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</si>
  <si>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</si>
  <si>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</si>
  <si>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</si>
  <si>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</si>
  <si>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</si>
  <si>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</si>
  <si>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</si>
  <si>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</si>
  <si>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</si>
  <si>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</si>
  <si>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</si>
  <si>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</si>
  <si>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</si>
  <si>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</si>
  <si>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</si>
  <si>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</si>
  <si>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</si>
  <si>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</si>
  <si>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</si>
  <si>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</si>
  <si>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</si>
  <si>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</si>
  <si>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</si>
  <si>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</si>
  <si>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</si>
  <si>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</si>
  <si>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</si>
  <si>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</si>
  <si>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</si>
  <si>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</si>
  <si>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</si>
  <si>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</si>
  <si>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</si>
  <si>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</si>
  <si>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</si>
  <si>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</si>
  <si>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</si>
  <si>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</si>
  <si>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</si>
  <si>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</si>
  <si>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</si>
  <si>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</si>
  <si>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</si>
  <si>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</si>
  <si>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</si>
  <si>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</si>
  <si>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</si>
  <si>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</si>
  <si>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</si>
  <si>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</si>
  <si>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</si>
  <si>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</si>
  <si>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</si>
  <si>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</si>
  <si>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</si>
  <si>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</si>
  <si>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</si>
  <si>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</si>
  <si>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</si>
  <si>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</si>
  <si>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</si>
  <si>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</si>
  <si>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</si>
  <si>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</si>
  <si>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</si>
  <si>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</si>
  <si>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</si>
  <si>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</si>
  <si>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</si>
  <si>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</si>
  <si>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</si>
  <si>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</si>
  <si>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</si>
  <si>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</si>
  <si>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</si>
  <si>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</si>
  <si>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</si>
  <si>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</si>
  <si>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</si>
  <si>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</si>
  <si>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</si>
  <si>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</si>
  <si>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</si>
  <si>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</si>
  <si>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</si>
  <si>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</si>
  <si>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</si>
  <si>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</si>
  <si>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</si>
  <si>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</si>
  <si>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</si>
  <si>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</si>
  <si>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</si>
  <si>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</si>
  <si>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</si>
  <si>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</si>
  <si>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</si>
  <si>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</si>
  <si>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</si>
  <si>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</si>
  <si>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</si>
  <si>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</si>
  <si>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</si>
  <si>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</si>
  <si>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</si>
  <si>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</si>
  <si>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</si>
  <si>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</si>
  <si>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</si>
  <si>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</si>
  <si>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</si>
  <si>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</si>
  <si>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</si>
  <si>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</si>
  <si>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</si>
  <si>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</si>
  <si>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</si>
  <si>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</si>
  <si>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</si>
  <si>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</si>
  <si>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</si>
  <si>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</si>
  <si>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</si>
  <si>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</si>
  <si>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</si>
  <si>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</si>
  <si>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</si>
  <si>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</si>
  <si>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</si>
  <si>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</si>
  <si>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</si>
  <si>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</si>
  <si>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</si>
  <si>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</si>
  <si>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</si>
  <si>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</si>
  <si>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</si>
  <si>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</si>
  <si>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</si>
  <si>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</si>
  <si>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</si>
  <si>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</si>
  <si>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</si>
  <si>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</si>
  <si>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</si>
  <si>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</si>
  <si>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</si>
  <si>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</si>
  <si>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</si>
  <si>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</si>
  <si>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</si>
  <si>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</si>
  <si>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</si>
  <si>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</si>
  <si>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</si>
  <si>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</si>
  <si>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</si>
  <si>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</si>
  <si>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</si>
  <si>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</si>
  <si>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</si>
  <si>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</si>
  <si>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</si>
  <si>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</si>
  <si>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</si>
  <si>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</si>
  <si>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</si>
  <si>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</si>
  <si>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</si>
  <si>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</si>
  <si>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</si>
  <si>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</si>
  <si>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</si>
  <si>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</si>
  <si>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</si>
  <si>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</si>
  <si>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</si>
  <si>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</si>
  <si>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</si>
  <si>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</si>
  <si>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</si>
  <si>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</si>
  <si>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</si>
  <si>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</si>
  <si>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</si>
  <si>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</si>
  <si>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</si>
  <si>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</si>
  <si>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</si>
  <si>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</si>
  <si>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</si>
  <si>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</si>
  <si>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</si>
  <si>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</si>
  <si>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</si>
  <si>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</si>
  <si>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</si>
  <si>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</si>
  <si>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</si>
  <si>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</si>
  <si>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</si>
  <si>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</si>
  <si>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</si>
  <si>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</si>
  <si>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</si>
  <si>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</si>
  <si>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</si>
  <si>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</si>
  <si>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</si>
  <si>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</si>
  <si>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</si>
  <si>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</si>
  <si>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</si>
  <si>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</si>
  <si>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</si>
  <si>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</si>
  <si>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</si>
  <si>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</si>
  <si>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</si>
  <si>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</si>
  <si>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</si>
  <si>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</si>
  <si>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</si>
  <si>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</si>
  <si>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</si>
  <si>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</si>
  <si>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</si>
  <si>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</si>
  <si>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</si>
  <si>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</si>
  <si>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</si>
  <si>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</si>
  <si>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</si>
  <si>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</si>
  <si>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</si>
  <si>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</si>
  <si>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</si>
  <si>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</si>
  <si>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</si>
  <si>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</si>
  <si>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</si>
  <si>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</si>
  <si>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</si>
  <si>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</si>
  <si>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</si>
  <si>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</si>
  <si>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</si>
  <si>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</si>
  <si>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</si>
  <si>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</si>
  <si>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</si>
  <si>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</si>
  <si>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</si>
  <si>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</si>
  <si>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</si>
  <si>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</si>
  <si>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</si>
  <si>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</si>
  <si>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</si>
  <si>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</si>
  <si>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</si>
  <si>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</si>
  <si>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</si>
  <si>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</si>
  <si>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</si>
  <si>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</si>
  <si>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</si>
  <si>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</si>
  <si>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</si>
  <si>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</si>
  <si>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</si>
  <si>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</si>
  <si>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</si>
  <si>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</si>
  <si>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</si>
  <si>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</si>
  <si>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</si>
  <si>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</si>
  <si>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</si>
  <si>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</si>
  <si>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</si>
  <si>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</si>
  <si>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</si>
  <si>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</si>
  <si>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</si>
  <si>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</si>
  <si>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</si>
  <si>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</si>
  <si>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</si>
  <si>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</si>
  <si>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</si>
  <si>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</si>
  <si>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</si>
  <si>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</si>
  <si>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</si>
  <si>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</si>
  <si>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</si>
  <si>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</si>
  <si>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</si>
  <si>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</si>
  <si>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</si>
  <si>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</si>
  <si>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</si>
  <si>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</si>
  <si>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</si>
  <si>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</si>
  <si>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</si>
  <si>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</si>
  <si>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</si>
  <si>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</si>
  <si>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</si>
  <si>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</si>
  <si>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</si>
  <si>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</si>
  <si>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</si>
  <si>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</si>
  <si>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</si>
  <si>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</si>
  <si>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</si>
  <si>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</si>
  <si>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</si>
  <si>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</si>
  <si>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</si>
  <si>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</si>
  <si>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</si>
  <si>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</si>
  <si>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</si>
  <si>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</si>
  <si>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</si>
  <si>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</si>
  <si>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</si>
  <si>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</si>
  <si>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</si>
  <si>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</si>
  <si>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</si>
  <si>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</si>
  <si>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</si>
  <si>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</si>
  <si>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</si>
  <si>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</si>
  <si>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</si>
  <si>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</si>
  <si>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</si>
  <si>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</si>
  <si>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</si>
  <si>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</si>
  <si>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</si>
  <si>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</si>
  <si>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</si>
  <si>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</si>
  <si>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</si>
  <si>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</si>
  <si>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</si>
  <si>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</si>
  <si>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</si>
  <si>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</si>
  <si>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</si>
  <si>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</si>
  <si>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</si>
  <si>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</si>
  <si>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</si>
  <si>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</si>
  <si>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</si>
  <si>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</si>
  <si>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</si>
  <si>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</si>
  <si>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</si>
  <si>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</si>
  <si>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</si>
  <si>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</si>
  <si>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</si>
  <si>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</si>
  <si>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</si>
  <si>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</si>
  <si>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</si>
  <si>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</si>
  <si>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</si>
  <si>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</si>
  <si>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</si>
  <si>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</si>
  <si>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</si>
  <si>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</si>
  <si>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</si>
  <si>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</si>
  <si>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</si>
  <si>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</si>
  <si>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</si>
  <si>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</si>
  <si>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</si>
  <si>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</si>
  <si>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</si>
  <si>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</si>
  <si>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</si>
  <si>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</si>
  <si>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</si>
  <si>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</si>
  <si>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</si>
  <si>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</si>
  <si>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</si>
  <si>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</si>
  <si>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</si>
  <si>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</si>
  <si>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</si>
  <si>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</si>
  <si>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</si>
  <si>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</si>
  <si>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</si>
  <si>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</si>
  <si>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</si>
  <si>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</si>
  <si>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</si>
  <si>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</si>
  <si>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</si>
  <si>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</si>
  <si>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</si>
  <si>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</si>
  <si>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</si>
  <si>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</si>
  <si>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</si>
  <si>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</si>
  <si>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</si>
  <si>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</si>
  <si>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</si>
  <si>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</si>
  <si>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</si>
  <si>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</si>
  <si>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</si>
  <si>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</si>
  <si>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</si>
  <si>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</si>
  <si>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</si>
  <si>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</si>
  <si>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</si>
  <si>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</si>
  <si>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</si>
  <si>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</si>
  <si>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</si>
  <si>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</si>
  <si>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</si>
  <si>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</si>
  <si>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</si>
  <si>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</si>
  <si>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</si>
  <si>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</si>
  <si>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</si>
  <si>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</si>
  <si>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</si>
  <si>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</si>
  <si>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</si>
  <si>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</si>
  <si>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</si>
  <si>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</si>
  <si>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</si>
  <si>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</si>
  <si>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</si>
  <si>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</si>
  <si>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</si>
  <si>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</si>
  <si>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</si>
  <si>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</si>
  <si>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</si>
  <si>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</si>
  <si>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</si>
  <si>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</si>
  <si>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</si>
  <si>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</si>
  <si>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</si>
  <si>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</si>
  <si>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</si>
  <si>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</si>
  <si>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</si>
  <si>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</si>
  <si>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</si>
  <si>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</si>
  <si>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</si>
  <si>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</si>
  <si>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</si>
  <si>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</si>
  <si>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</si>
  <si>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</si>
  <si>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</si>
  <si>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</si>
  <si>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</si>
  <si>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</si>
  <si>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</si>
  <si>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</si>
  <si>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</si>
  <si>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</si>
  <si>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</si>
  <si>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</si>
  <si>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</si>
  <si>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</si>
  <si>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</si>
  <si>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</si>
  <si>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</si>
  <si>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</si>
  <si>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</si>
  <si>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</si>
  <si>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</si>
  <si>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</si>
  <si>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</si>
  <si>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</si>
  <si>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</si>
  <si>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</si>
  <si>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</si>
  <si>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</si>
  <si>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</si>
  <si>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</si>
  <si>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</si>
  <si>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</si>
  <si>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</si>
  <si>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</si>
  <si>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</si>
  <si>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</si>
  <si>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</si>
  <si>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</si>
  <si>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</si>
  <si>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</si>
  <si>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</si>
  <si>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</si>
  <si>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</si>
  <si>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</si>
  <si>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</si>
  <si>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</si>
  <si>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</si>
  <si>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</si>
  <si>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</si>
  <si>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</si>
  <si>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</si>
  <si>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</si>
  <si>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</si>
  <si>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</si>
  <si>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</si>
  <si>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</si>
  <si>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</si>
  <si>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</si>
  <si>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</si>
  <si>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</si>
  <si>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</si>
  <si>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</si>
  <si>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</si>
  <si>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</si>
  <si>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</si>
  <si>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</si>
  <si>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</si>
  <si>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</si>
  <si>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</si>
  <si>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</si>
  <si>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</si>
  <si>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</si>
  <si>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</si>
  <si>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</si>
  <si>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</si>
  <si>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</si>
  <si>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</si>
  <si>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</si>
  <si>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</si>
  <si>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</si>
  <si>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</si>
  <si>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</si>
  <si>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</si>
  <si>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</si>
  <si>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</si>
  <si>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</si>
  <si>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</si>
  <si>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</si>
  <si>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</si>
  <si>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</si>
  <si>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</si>
  <si>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</si>
  <si>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</si>
  <si>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</si>
  <si>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</si>
  <si>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</si>
  <si>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</si>
  <si>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</si>
  <si>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</si>
  <si>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</si>
  <si>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</si>
  <si>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</si>
  <si>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</si>
  <si>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</si>
  <si>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</si>
  <si>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</si>
  <si>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</si>
  <si>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</si>
  <si>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</si>
  <si>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</si>
  <si>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</si>
  <si>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</si>
  <si>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</si>
  <si>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</si>
  <si>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</si>
  <si>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</si>
  <si>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</si>
  <si>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</si>
  <si>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</si>
  <si>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</si>
  <si>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</si>
  <si>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</si>
  <si>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</si>
  <si>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</si>
  <si>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</si>
  <si>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</si>
  <si>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</si>
  <si>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</si>
  <si>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</si>
  <si>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</si>
  <si>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</si>
  <si>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</si>
  <si>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</si>
  <si>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</si>
  <si>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</si>
  <si>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</si>
  <si>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</si>
  <si>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</si>
  <si>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</si>
  <si>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</si>
  <si>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</si>
  <si>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</si>
  <si>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</si>
  <si>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</si>
  <si>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</si>
  <si>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</si>
  <si>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</si>
  <si>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</si>
  <si>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</si>
  <si>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</si>
  <si>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</si>
  <si>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</si>
  <si>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</si>
  <si>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</si>
  <si>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</si>
  <si>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</si>
  <si>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</si>
  <si>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</si>
  <si>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</si>
  <si>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</si>
  <si>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</si>
  <si>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</si>
  <si>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</si>
  <si>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</si>
  <si>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</si>
  <si>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</si>
  <si>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</si>
  <si>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</si>
  <si>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</si>
  <si>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</si>
  <si>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</si>
  <si>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</si>
  <si>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</si>
  <si>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</si>
  <si>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</si>
  <si>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</si>
  <si>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</si>
  <si>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</si>
  <si>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</si>
  <si>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</si>
  <si>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</si>
  <si>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</si>
  <si>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</si>
  <si>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</si>
  <si>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</si>
  <si>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</si>
  <si>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</si>
  <si>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</si>
  <si>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</si>
  <si>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</si>
  <si>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</si>
  <si>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</si>
  <si>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</si>
  <si>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</si>
  <si>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</si>
  <si>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</si>
  <si>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</si>
  <si>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</si>
  <si>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</si>
  <si>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</si>
  <si>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</si>
  <si>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</si>
  <si>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</si>
  <si>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</si>
  <si>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</si>
  <si>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</si>
  <si>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</si>
  <si>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</si>
  <si>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</si>
  <si>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</si>
  <si>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</si>
  <si>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</si>
  <si>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</si>
  <si>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</si>
  <si>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</si>
  <si>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</si>
  <si>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</si>
  <si>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</si>
  <si>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</si>
  <si>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</si>
  <si>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</si>
  <si>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</si>
  <si>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</si>
  <si>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</si>
  <si>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</si>
  <si>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</si>
  <si>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</si>
  <si>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</si>
  <si>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</si>
  <si>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</si>
  <si>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</si>
  <si>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</si>
  <si>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</si>
  <si>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</si>
  <si>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</si>
  <si>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</si>
  <si>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</si>
  <si>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</si>
  <si>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</si>
  <si>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</si>
  <si>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</si>
  <si>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</si>
  <si>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</si>
  <si>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</si>
  <si>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</si>
  <si>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</si>
  <si>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</si>
  <si>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</si>
  <si>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</si>
  <si>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</si>
  <si>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</si>
  <si>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</si>
  <si>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</si>
  <si>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</si>
  <si>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</si>
  <si>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</si>
  <si>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</si>
  <si>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</si>
  <si>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</si>
  <si>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</si>
  <si>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</si>
  <si>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</si>
  <si>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</si>
  <si>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</si>
  <si>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</si>
  <si>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</si>
  <si>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</si>
  <si>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</si>
  <si>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</si>
  <si>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</si>
  <si>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</si>
  <si>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</si>
  <si>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</si>
  <si>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</si>
  <si>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</si>
  <si>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</si>
  <si>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</si>
  <si>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</si>
  <si>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</si>
  <si>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</si>
  <si>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</si>
  <si>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</si>
  <si>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</si>
  <si>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</si>
  <si>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</si>
  <si>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</si>
  <si>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</si>
  <si>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</si>
  <si>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</si>
  <si>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</si>
  <si>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</si>
  <si>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</si>
  <si>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</si>
  <si>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</si>
  <si>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</si>
  <si>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</si>
  <si>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</si>
  <si>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</si>
  <si>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</si>
  <si>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</si>
  <si>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</si>
  <si>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</si>
  <si>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</si>
  <si>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</si>
  <si>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</si>
  <si>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</si>
  <si>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</si>
  <si>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</si>
  <si>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</si>
  <si>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</si>
  <si>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</si>
  <si>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</si>
  <si>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</si>
  <si>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</si>
  <si>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</si>
  <si>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</si>
  <si>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</si>
  <si>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</si>
  <si>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</si>
  <si>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</si>
  <si>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</si>
  <si>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</si>
  <si>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</si>
  <si>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</si>
  <si>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</si>
  <si>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</si>
  <si>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</si>
  <si>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</si>
  <si>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</si>
  <si>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</si>
  <si>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</si>
  <si>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</si>
  <si>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</si>
  <si>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</si>
  <si>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</si>
  <si>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</si>
  <si>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</si>
  <si>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</si>
  <si>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</si>
  <si>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</si>
  <si>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</si>
  <si>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</si>
  <si>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</si>
  <si>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</si>
  <si>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</si>
  <si>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</si>
  <si>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</si>
  <si>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</si>
  <si>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</si>
  <si>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</si>
  <si>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</si>
  <si>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</si>
  <si>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</si>
  <si>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</si>
  <si>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</si>
  <si>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</si>
  <si>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</si>
  <si>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</si>
  <si>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</si>
  <si>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</si>
  <si>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</si>
  <si>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</si>
  <si>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</si>
  <si>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</si>
  <si>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</si>
  <si>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</si>
  <si>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</si>
  <si>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</si>
  <si>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</si>
  <si>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</si>
  <si>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</si>
  <si>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</si>
  <si>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</si>
  <si>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</si>
  <si>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</si>
  <si>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</si>
  <si>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</si>
  <si>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</si>
  <si>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</si>
  <si>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</si>
  <si>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</si>
  <si>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</si>
  <si>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</si>
  <si>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</si>
  <si>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</si>
  <si>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</si>
  <si>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</si>
  <si>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</si>
  <si>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</si>
  <si>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</si>
  <si>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</si>
  <si>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</si>
  <si>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</si>
  <si>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</si>
  <si>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</si>
  <si>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</si>
  <si>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</si>
  <si>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</si>
  <si>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</si>
  <si>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</si>
  <si>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</si>
  <si>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</si>
  <si>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</si>
  <si>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</si>
  <si>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</si>
  <si>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</si>
  <si>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</si>
  <si>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</si>
  <si>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</si>
  <si>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</si>
  <si>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</si>
  <si>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</si>
  <si>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</si>
  <si>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</si>
  <si>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</si>
  <si>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</si>
  <si>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</si>
  <si>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</si>
  <si>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</si>
  <si>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</si>
  <si>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</si>
  <si>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</si>
  <si>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</si>
  <si>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</si>
  <si>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</si>
  <si>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</si>
  <si>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</si>
  <si>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</si>
  <si>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</si>
  <si>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</si>
  <si>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</si>
  <si>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</si>
  <si>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</si>
  <si>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</si>
  <si>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</si>
  <si>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</si>
  <si>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</si>
  <si>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</si>
  <si>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</si>
  <si>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</si>
  <si>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</si>
  <si>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</si>
  <si>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</si>
  <si>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</si>
  <si>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</si>
  <si>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</si>
  <si>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</si>
  <si>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</si>
  <si>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</si>
  <si>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</si>
  <si>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</si>
  <si>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</si>
  <si>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</si>
  <si>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</si>
  <si>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</si>
  <si>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</si>
  <si>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</si>
  <si>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</si>
  <si>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</si>
  <si>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</si>
  <si>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</si>
  <si>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</si>
  <si>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</si>
  <si>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</si>
  <si>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</si>
  <si>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</si>
  <si>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</si>
  <si>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</si>
  <si>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</si>
  <si>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</si>
  <si>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</si>
  <si>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</si>
  <si>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</si>
  <si>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</si>
  <si>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</si>
  <si>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</si>
  <si>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</si>
  <si>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</si>
  <si>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</si>
  <si>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</si>
  <si>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</si>
  <si>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</si>
  <si>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</si>
  <si>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</si>
  <si>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</si>
  <si>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</si>
  <si>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</si>
  <si>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</si>
  <si>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</si>
  <si>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</si>
  <si>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</si>
  <si>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</si>
  <si>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</si>
  <si>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</si>
  <si>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</si>
  <si>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</si>
  <si>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</si>
  <si>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</si>
  <si>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</si>
  <si>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</si>
  <si>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</si>
  <si>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</si>
  <si>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</si>
  <si>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</si>
  <si>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</si>
  <si>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</si>
  <si>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</si>
  <si>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</si>
  <si>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</si>
  <si>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</si>
  <si>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</si>
  <si>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</si>
  <si>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</si>
  <si>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</si>
  <si>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</si>
  <si>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</si>
  <si>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</si>
  <si>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</si>
  <si>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</si>
  <si>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</si>
  <si>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</si>
  <si>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</si>
  <si>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</si>
  <si>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</si>
  <si>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</si>
  <si>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</si>
  <si>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</si>
  <si>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</si>
  <si>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</si>
  <si>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</si>
  <si>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</si>
  <si>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</si>
  <si>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</si>
  <si>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</si>
  <si>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</si>
  <si>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</si>
  <si>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</si>
  <si>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</si>
  <si>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</si>
  <si>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</si>
  <si>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</si>
  <si>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</si>
  <si>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</si>
  <si>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</si>
  <si>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</si>
  <si>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</si>
  <si>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</si>
  <si>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</si>
  <si>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</si>
  <si>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</si>
  <si>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</si>
  <si>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</si>
  <si>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</si>
  <si>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</si>
  <si>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</si>
  <si>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</si>
  <si>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</si>
  <si>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</si>
  <si>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</si>
  <si>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</si>
  <si>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</si>
  <si>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</si>
  <si>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</si>
  <si>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</si>
  <si>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</si>
  <si>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</si>
  <si>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</si>
  <si>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</si>
  <si>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</si>
  <si>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</si>
  <si>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</si>
  <si>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</si>
  <si>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</si>
  <si>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</si>
  <si>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</si>
  <si>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</si>
  <si>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</si>
  <si>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</si>
  <si>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</si>
  <si>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</si>
  <si>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</si>
  <si>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</si>
  <si>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</si>
  <si>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</si>
  <si>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</si>
  <si>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</si>
  <si>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</si>
  <si>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</si>
  <si>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</si>
  <si>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</si>
  <si>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</si>
  <si>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</si>
  <si>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</si>
  <si>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</si>
  <si>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</si>
  <si>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</si>
  <si>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</si>
  <si>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</si>
  <si>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</si>
  <si>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</si>
  <si>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</si>
  <si>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</si>
  <si>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</si>
  <si>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</si>
  <si>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</si>
  <si>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</si>
  <si>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</si>
  <si>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</si>
  <si>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</si>
  <si>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</si>
  <si>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</si>
  <si>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</si>
  <si>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</si>
  <si>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</si>
  <si>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</si>
  <si>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</si>
  <si>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</si>
  <si>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</si>
  <si>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</si>
  <si>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</si>
  <si>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</si>
  <si>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</si>
  <si>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</si>
  <si>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</si>
  <si>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</si>
  <si>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</si>
  <si>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</si>
  <si>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</si>
  <si>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</si>
  <si>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</si>
  <si>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</si>
  <si>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</si>
  <si>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</si>
  <si>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</si>
  <si>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</si>
  <si>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</si>
  <si>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</si>
  <si>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</si>
  <si>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</si>
  <si>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</si>
  <si>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</si>
  <si>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</si>
  <si>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</si>
  <si>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</si>
  <si>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</si>
  <si>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</si>
  <si>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</si>
  <si>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</si>
  <si>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</si>
  <si>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</si>
  <si>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</si>
  <si>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</si>
  <si>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</si>
  <si>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</si>
  <si>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</si>
  <si>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</si>
  <si>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</si>
  <si>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</si>
  <si>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</si>
  <si>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</si>
  <si>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</si>
  <si>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</si>
  <si>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</si>
  <si>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</si>
  <si>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</si>
  <si>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</si>
  <si>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</si>
  <si>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</si>
  <si>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</si>
  <si>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</si>
  <si>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</si>
  <si>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</si>
  <si>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</si>
  <si>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</si>
  <si>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</si>
  <si>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</si>
  <si>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</si>
  <si>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</si>
  <si>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</si>
  <si>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</si>
  <si>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</si>
  <si>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</si>
  <si>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</si>
  <si>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</si>
  <si>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</si>
  <si>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</si>
  <si>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</si>
  <si>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</si>
  <si>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</si>
  <si>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</si>
  <si>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</si>
  <si>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</si>
  <si>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</si>
  <si>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</si>
  <si>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</si>
  <si>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</si>
  <si>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</si>
  <si>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</si>
  <si>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</si>
  <si>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</si>
  <si>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</si>
  <si>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</si>
  <si>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</si>
  <si>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</si>
  <si>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</si>
  <si>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</si>
  <si>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</si>
  <si>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</si>
  <si>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</si>
  <si>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</si>
  <si>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</si>
  <si>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</si>
  <si>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</si>
  <si>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</si>
  <si>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</si>
  <si>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</si>
  <si>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</si>
  <si>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</si>
  <si>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</si>
  <si>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</si>
  <si>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</si>
  <si>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</si>
  <si>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</si>
  <si>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</si>
  <si>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</si>
  <si>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</si>
  <si>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</si>
  <si>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</si>
  <si>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</si>
  <si>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</si>
  <si>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</si>
  <si>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</si>
  <si>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</si>
  <si>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</si>
  <si>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</si>
  <si>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</si>
  <si>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</si>
  <si>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</si>
  <si>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</si>
  <si>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</si>
  <si>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</si>
  <si>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</si>
  <si>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</si>
  <si>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</si>
  <si>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</si>
  <si>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</si>
  <si>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</si>
  <si>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</si>
  <si>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</si>
  <si>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</si>
  <si>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</si>
  <si>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</si>
  <si>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</si>
  <si>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</si>
  <si>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</si>
  <si>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</si>
  <si>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</si>
  <si>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</si>
  <si>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</si>
  <si>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</si>
  <si>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</si>
  <si>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</si>
  <si>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</si>
  <si>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</si>
  <si>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</si>
  <si>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</si>
  <si>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</si>
  <si>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</si>
  <si>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</si>
  <si>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</si>
  <si>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</si>
  <si>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</si>
  <si>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</si>
  <si>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</si>
  <si>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</si>
  <si>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</si>
  <si>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</si>
  <si>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</si>
  <si>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</si>
  <si>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</si>
  <si>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</si>
  <si>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</si>
  <si>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</si>
  <si>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</si>
  <si>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</si>
  <si>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</si>
  <si>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</si>
  <si>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</si>
  <si>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</si>
  <si>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</si>
  <si>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</si>
  <si>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</si>
  <si>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</si>
  <si>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</si>
  <si>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</si>
  <si>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</si>
  <si>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</si>
  <si>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</si>
  <si>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</si>
  <si>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</si>
  <si>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</si>
  <si>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</si>
  <si>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</si>
  <si>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</si>
  <si>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</si>
  <si>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</si>
  <si>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</si>
  <si>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</si>
  <si>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</si>
  <si>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</si>
  <si>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</si>
  <si>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</si>
  <si>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</si>
  <si>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</si>
  <si>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</si>
  <si>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</si>
  <si>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</si>
  <si>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</si>
  <si>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</si>
  <si>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</si>
  <si>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</si>
  <si>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</si>
  <si>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</si>
  <si>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</si>
  <si>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</si>
  <si>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</si>
  <si>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</si>
  <si>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</si>
  <si>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</si>
  <si>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</si>
  <si>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</si>
  <si>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</si>
  <si>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</si>
  <si>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</si>
  <si>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</si>
  <si>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</si>
  <si>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</si>
  <si>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</si>
  <si>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</si>
  <si>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</si>
  <si>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</si>
  <si>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</si>
  <si>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</si>
  <si>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</si>
  <si>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</si>
  <si>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</si>
  <si>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</si>
  <si>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</si>
  <si>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</si>
  <si>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</si>
  <si>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</si>
  <si>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</si>
  <si>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</si>
  <si>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</si>
  <si>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</si>
  <si>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</si>
  <si>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</si>
  <si>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</si>
  <si>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</si>
  <si>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</si>
  <si>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</si>
  <si>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</si>
  <si>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</si>
  <si>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</si>
  <si>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</si>
  <si>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</si>
  <si>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</si>
  <si>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</si>
  <si>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</si>
  <si>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</si>
  <si>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</si>
  <si>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</si>
  <si>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</si>
  <si>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</si>
  <si>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</si>
  <si>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</si>
  <si>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</si>
  <si>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</si>
  <si>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</si>
  <si>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</si>
  <si>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</si>
  <si>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</si>
  <si>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</si>
  <si>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</si>
  <si>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</si>
  <si>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</si>
  <si>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</si>
  <si>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</si>
  <si>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</si>
  <si>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</si>
  <si>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</si>
  <si>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</si>
  <si>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</si>
  <si>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</si>
  <si>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</si>
  <si>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</si>
  <si>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</si>
  <si>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</si>
  <si>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</si>
  <si>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</si>
  <si>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</si>
  <si>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</si>
  <si>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</si>
  <si>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</si>
  <si>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</si>
  <si>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</si>
  <si>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</si>
  <si>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</si>
  <si>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</si>
  <si>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</si>
  <si>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</si>
  <si>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</si>
  <si>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</si>
  <si>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</si>
  <si>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</si>
  <si>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</si>
  <si>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</si>
  <si>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</si>
  <si>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</si>
  <si>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</si>
  <si>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</si>
  <si>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</si>
  <si>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</si>
  <si>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</si>
  <si>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</si>
  <si>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</si>
  <si>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</si>
  <si>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</si>
  <si>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</si>
  <si>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</si>
  <si>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</si>
  <si>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</si>
  <si>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</si>
  <si>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</si>
  <si>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</si>
  <si>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</si>
  <si>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</si>
  <si>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</si>
  <si>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</si>
  <si>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</si>
  <si>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</si>
  <si>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</si>
  <si>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</si>
  <si>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</si>
  <si>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</si>
  <si>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</si>
  <si>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</si>
  <si>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</si>
  <si>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</si>
  <si>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</si>
  <si>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</si>
  <si>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</si>
  <si>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</si>
  <si>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</si>
  <si>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</si>
  <si>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</si>
  <si>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</si>
  <si>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</si>
  <si>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</si>
  <si>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</si>
  <si>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</si>
  <si>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</si>
  <si>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</si>
  <si>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</si>
  <si>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</si>
  <si>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</si>
  <si>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</si>
  <si>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</si>
  <si>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</si>
  <si>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</si>
  <si>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</si>
  <si>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</si>
  <si>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</si>
  <si>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</si>
  <si>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</si>
  <si>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</si>
  <si>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</si>
  <si>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</si>
  <si>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</si>
  <si>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</si>
  <si>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</si>
  <si>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</si>
  <si>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</si>
  <si>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</si>
  <si>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</si>
  <si>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</si>
  <si>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</si>
  <si>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</si>
  <si>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</si>
  <si>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</si>
  <si>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</si>
  <si>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</si>
  <si>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</si>
  <si>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</si>
  <si>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</si>
  <si>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</si>
  <si>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</si>
  <si>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</si>
  <si>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</si>
  <si>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</si>
  <si>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PCM-20251201-00001803</t>
  </si>
  <si>
    <t>these was access at night , team moved need 45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</si>
  <si>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</si>
  <si>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</si>
  <si>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</si>
  <si>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</si>
  <si>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</si>
  <si>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</si>
  <si>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</si>
  <si>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</si>
  <si>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</si>
  <si>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</si>
  <si>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</si>
  <si>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</si>
  <si>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</si>
  <si>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</si>
  <si>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</si>
  <si>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</si>
  <si>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</si>
  <si>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</si>
  <si>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</si>
  <si>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</si>
  <si>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</si>
  <si>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</si>
  <si>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</si>
  <si>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</si>
  <si>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</si>
  <si>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</si>
  <si>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</si>
  <si>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</si>
  <si>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</si>
  <si>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</si>
  <si>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</si>
  <si>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</si>
  <si>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</si>
  <si>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</si>
  <si>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</si>
  <si>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</si>
  <si>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</si>
  <si>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</si>
  <si>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</si>
  <si>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</si>
  <si>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</si>
  <si>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</si>
  <si>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</si>
  <si>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</si>
  <si>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</si>
  <si>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</si>
  <si>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</si>
  <si>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</si>
  <si>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</si>
  <si>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</si>
  <si>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</si>
  <si>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</si>
  <si>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</si>
  <si>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</si>
  <si>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</si>
  <si>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</si>
  <si>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</si>
  <si>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</si>
  <si>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</si>
  <si>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</si>
  <si>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</si>
  <si>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</si>
  <si>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</si>
  <si>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</si>
  <si>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</si>
  <si>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</si>
  <si>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</si>
  <si>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</si>
  <si>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</si>
  <si>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</si>
  <si>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</si>
  <si>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</si>
  <si>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</si>
  <si>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</si>
  <si>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</si>
  <si>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</si>
  <si>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</si>
  <si>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</si>
  <si>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</si>
  <si>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</si>
  <si>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</si>
  <si>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</si>
  <si>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</si>
  <si>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</si>
  <si>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PCM-20251201-00001685</t>
  </si>
  <si>
    <t>Emergency</t>
  </si>
  <si>
    <t>30 min ETA</t>
  </si>
  <si>
    <t xml:space="preserve"> PCM-20250215-00000830 </t>
  </si>
  <si>
    <t>LTE site still down and  site located in aramco area access issue need special permission</t>
  </si>
  <si>
    <t>PCM-20251201-00001300</t>
  </si>
  <si>
    <t>site was has access night issue as located at USF area and team need 90 min</t>
  </si>
  <si>
    <t>PCM-20251201-00001689</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</si>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</sst>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3" totalsRowShown="0" headerRowDxfId="172" dataDxfId="171" headerRowBorderDxfId="169" tableBorderDxfId="170" totalsRowBorderDxfId="168">
  <autoFilter ref="A1:L21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8" totalsRowShown="0" headerRowDxfId="155" dataDxfId="154" headerRowBorderDxfId="152" tableBorderDxfId="153" totalsRowBorderDxfId="151">
  <autoFilter ref="A1:CJ5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7" totalsRowShown="0" headerRowDxfId="62" dataDxfId="61" headerRowBorderDxfId="59" tableBorderDxfId="60">
  <autoFilter ref="A1:L93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42" totalsRowShown="0" headerRowDxfId="46" dataDxfId="45" headerRowBorderDxfId="43" tableBorderDxfId="44" totalsRowBorderDxfId="42">
  <autoFilter ref="A1:L24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0" totalsRowShown="0" headerRowDxfId="29" dataDxfId="28" headerRowBorderDxfId="26" tableBorderDxfId="27">
  <autoFilter ref="A1:L6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64" totalsRowShown="0" headerRowDxfId="13" tableBorderDxfId="12">
  <autoFilter ref="A1:L464"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3"/>
  <sheetViews>
    <sheetView workbookViewId="0">
      <selection activeCell="D8" sqref="D8"/>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330.32045162036957</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t="s">
        <v>39108</v>
      </c>
      <c r="B3" s="128" t="str">
        <f>IFERROR(VLOOKUP(D3,DB!A:K,11,0),"")</f>
        <v>R1</v>
      </c>
      <c r="C3" s="128">
        <v>1</v>
      </c>
      <c r="D3" s="56" t="s">
        <v>13137</v>
      </c>
      <c r="E3" s="127" t="s">
        <v>39106</v>
      </c>
      <c r="F3" s="126">
        <v>45992.998136574075</v>
      </c>
      <c r="G3" s="125">
        <f ca="1">IFERROR(NOW()-F3,"-")</f>
        <v>0.27074097222066484</v>
      </c>
      <c r="H3" s="126">
        <v>45992.993090277778</v>
      </c>
      <c r="I3" s="128" t="str">
        <f>IFERROR(VLOOKUP(D3,DB!A:F,6,0),"")</f>
        <v>Power Cube</v>
      </c>
      <c r="J3" s="128" t="str">
        <f>IFERROR(VLOOKUP(D3,DB!A:G,7,0),"")</f>
        <v>Dead+Good</v>
      </c>
      <c r="K3" s="124" t="s">
        <v>39109</v>
      </c>
      <c r="L3" s="123" t="str">
        <f>IFERROR(VLOOKUP(D3,DB!A:I,9,0),"")</f>
        <v>Latis</v>
      </c>
    </row>
    <row r="4" spans="1:15" s="61" customFormat="1" ht="15" customHeight="1">
      <c r="A4" s="129"/>
      <c r="B4" s="128" t="str">
        <f>IFERROR(VLOOKUP(D4,DB!A:K,11,0),"")</f>
        <v/>
      </c>
      <c r="C4" s="128"/>
      <c r="D4" s="56"/>
      <c r="E4" s="127"/>
      <c r="F4" s="126"/>
      <c r="G4" s="125">
        <f ca="1">IFERROR(NOW()-F4,"-")</f>
        <v>45993.268877546296</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45993.268877546296</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45993.268877546296</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45993.268877546296</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45993.268877546296</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45993.268877546296</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45993.268877546296</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45993.268877546296</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45993.268877546296</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45993.268877546296</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45993.268877546296</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45993.268877546296</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45993.268877546296</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45993.268877546296</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45993.268877546296</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45993.268877546296</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45993.268877546296</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45993.268877546296</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45993.268877546296</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45993.268877546296</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45993.268877546296</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45993.268877546296</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45993.268877546296</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45993.268877546296</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45993.268877546296</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45993.268877546296</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45993.268877546296</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45993.268877546296</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45993.268877546296</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45993.268877546296</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45993.268877546296</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45993.268877546296</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45993.268877546296</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45993.268877546296</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45993.268877546296</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45993.268877546296</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45993.268877546296</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45993.268877546296</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45993.268877546296</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45993.268877546296</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45993.268877546296</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45993.268877546296</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45993.268877546296</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45993.268877546296</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45993.268877546296</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45993.268877546296</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45993.268877546296</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45993.268877546296</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45993.268877546296</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45993.268877546296</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45993.268877546296</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45993.268877546296</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45993.268877546296</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45993.268877546296</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45993.268877546296</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45993.268877546296</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45993.268877546296</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45993.268877546296</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45993.268877546296</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45993.268877546296</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45993.268877546296</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45993.268877546296</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45993.268877546296</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45993.268877546296</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45993.268877546296</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45993.268877546296</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45993.268877546296</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45993.268877546296</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45993.268877546296</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45993.268877546296</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45993.268877546296</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45993.268877546296</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45993.268877546296</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45993.268877546296</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45993.268877546296</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45993.268877546296</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45993.268877546296</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45993.268877546296</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45993.268877546296</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45993.268877546296</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45993.268877546296</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45993.268877546296</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45993.268877546296</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45993.268877546296</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45993.268877546296</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45993.268877546296</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45993.268877546296</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45993.268877546296</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45993.268877546296</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45993.268877546296</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45993.268877546296</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45993.268877546296</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45993.268877546296</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45993.268877546296</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45993.268877546296</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45993.268877546296</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45993.268877546296</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45993.268877546296</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45993.268877546296</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45993.268877546296</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45993.268877546296</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45993.268877546296</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45993.268877546296</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45993.268877546296</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45993.268877546296</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45993.268877546296</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45993.268877546296</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45993.268877546296</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45993.268877546296</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45993.268877546296</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45993.268877546296</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45993.268877546296</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45993.268877546296</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45993.268877546296</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45993.268877546296</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45993.268877546296</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45993.268877546296</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45993.268877546296</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45993.268877546296</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45993.268877546296</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45993.268877546296</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45993.268877546296</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45993.268877546296</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45993.268877546296</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45993.268877546296</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45993.268877546296</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45993.268877546296</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45993.268877546296</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45993.268877546296</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45993.268877546296</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45993.268877546296</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45993.268877546296</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45993.268877546296</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45993.268877546296</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45993.268877546296</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45993.268877546296</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45993.268877546296</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45993.268877546296</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45993.268877546296</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45993.268877546296</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45993.268877546296</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45993.268877546296</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45993.268877546296</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45993.268877546296</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45993.268877546296</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45993.268877546296</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45993.268877546296</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45993.268877546296</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45993.268877546296</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45993.268877546296</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45993.268877546296</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45993.268877546296</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45993.268877546296</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45993.268877546296</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45993.268877546296</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45993.268877546296</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45993.268877546296</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45993.268877546296</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45993.268877546296</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45993.268877546296</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45993.268877546296</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45993.268877546296</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45993.268877546296</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45993.268877546296</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45993.268877546296</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45993.268877546296</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45993.268877546296</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45993.268877546296</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45993.268877546296</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45993.268877546296</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45993.268877546296</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45993.268877546296</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45993.268877546296</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45993.268877546296</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45993.268877546296</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45993.268877546296</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45993.268877546296</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45993.268877546296</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45993.268877546296</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45993.268877546296</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45993.268877546296</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45993.268877546296</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45993.268877546296</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45993.268877546296</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45993.268877546296</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45993.268877546296</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45993.268877546296</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45993.268877546296</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45993.268877546296</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45993.268877546296</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45993.268877546296</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45993.268877546296</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45993.268877546296</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45993.268877546296</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45993.268877546296</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45993.268877546296</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45993.268877546296</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45993.268877546296</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45993.268877546296</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45993.268877546296</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45993.268877546296</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45993.268877546296</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45993.268877546296</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45993.268877546296</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45993.268877546296</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45993.268877546296</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45993.268877546296</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45993.268877546296</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45993.268877546296</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45993.268877546296</v>
      </c>
      <c r="H213" s="126"/>
      <c r="I213" s="128" t="str">
        <f>IFERROR(VLOOKUP(D213,DB!A:F,6,0),"")</f>
        <v/>
      </c>
      <c r="J213" s="128" t="str">
        <f>IFERROR(VLOOKUP(D213,DB!A:G,7,0),"")</f>
        <v/>
      </c>
      <c r="K213" s="124"/>
      <c r="L213" s="123" t="str">
        <f>IFERROR(VLOOKUP(D213,DB!A:I,9,0),"")</f>
        <v/>
      </c>
    </row>
  </sheetData>
  <customSheetViews>
    <customSheetView guid="{F6042A99-DD27-4453-835D-0834D95730CC}" filter="1" showAutoFilter="1">
      <pageMargins left="0" right="0" top="0" bottom="0" header="0" footer="0"/>
      <autoFilter ref="B1:M1" xr:uid="{FC2B863F-4129-44C1-944B-B31DCB419594}"/>
    </customSheetView>
  </customSheetViews>
  <dataValidations count="2">
    <dataValidation allowBlank="1" showInputMessage="1" showErrorMessage="1" sqref="E1" xr:uid="{5DBA255D-CDD9-49FB-AD3C-AF70AB4EE696}"/>
    <dataValidation type="list" allowBlank="1" showInputMessage="1" showErrorMessage="1" sqref="E2:E21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8"/>
  <sheetViews>
    <sheetView workbookViewId="0">
      <selection activeCell="D9" sqref="D9"/>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39110</v>
      </c>
      <c r="N1" s="84" t="s">
        <v>39111</v>
      </c>
      <c r="O1" s="84" t="s">
        <v>39112</v>
      </c>
      <c r="P1" s="84" t="s">
        <v>39113</v>
      </c>
      <c r="Q1" s="84" t="s">
        <v>39114</v>
      </c>
      <c r="R1" s="84" t="s">
        <v>39115</v>
      </c>
      <c r="S1" s="84" t="s">
        <v>39116</v>
      </c>
      <c r="T1" s="84" t="s">
        <v>39117</v>
      </c>
      <c r="U1" s="84" t="s">
        <v>39118</v>
      </c>
      <c r="V1" s="84" t="s">
        <v>39119</v>
      </c>
      <c r="W1" s="84" t="s">
        <v>39120</v>
      </c>
      <c r="X1" s="84" t="s">
        <v>39121</v>
      </c>
      <c r="Y1" s="84" t="s">
        <v>39122</v>
      </c>
      <c r="Z1" s="84" t="s">
        <v>39123</v>
      </c>
      <c r="AA1" s="84" t="s">
        <v>39124</v>
      </c>
      <c r="AB1" s="84" t="s">
        <v>39125</v>
      </c>
      <c r="AC1" s="84" t="s">
        <v>39126</v>
      </c>
      <c r="AD1" s="84" t="s">
        <v>39127</v>
      </c>
      <c r="AE1" s="84" t="s">
        <v>39128</v>
      </c>
      <c r="AF1" s="84" t="s">
        <v>39129</v>
      </c>
      <c r="AG1" s="84" t="s">
        <v>39130</v>
      </c>
      <c r="AH1" s="84" t="s">
        <v>39131</v>
      </c>
      <c r="AI1" s="84" t="s">
        <v>39132</v>
      </c>
      <c r="AJ1" s="84" t="s">
        <v>39133</v>
      </c>
      <c r="AK1" s="84" t="s">
        <v>39134</v>
      </c>
      <c r="AL1" s="84" t="s">
        <v>39135</v>
      </c>
      <c r="AM1" s="84" t="s">
        <v>39136</v>
      </c>
      <c r="AN1" s="84" t="s">
        <v>39137</v>
      </c>
      <c r="AO1" s="84" t="s">
        <v>39138</v>
      </c>
      <c r="AP1" s="84" t="s">
        <v>39139</v>
      </c>
      <c r="AQ1" s="84" t="s">
        <v>39140</v>
      </c>
      <c r="AR1" s="84" t="s">
        <v>39141</v>
      </c>
      <c r="AS1" s="84" t="s">
        <v>39142</v>
      </c>
      <c r="AT1" s="84" t="s">
        <v>39143</v>
      </c>
      <c r="AU1" s="84" t="s">
        <v>39144</v>
      </c>
      <c r="AV1" s="84" t="s">
        <v>39145</v>
      </c>
      <c r="AW1" s="84" t="s">
        <v>39146</v>
      </c>
      <c r="AX1" s="84" t="s">
        <v>39147</v>
      </c>
      <c r="AY1" s="84" t="s">
        <v>39148</v>
      </c>
      <c r="AZ1" s="84" t="s">
        <v>39149</v>
      </c>
      <c r="BA1" s="84" t="s">
        <v>39150</v>
      </c>
      <c r="BB1" s="84" t="s">
        <v>39151</v>
      </c>
      <c r="BC1" s="84" t="s">
        <v>39152</v>
      </c>
      <c r="BD1" s="84" t="s">
        <v>39153</v>
      </c>
      <c r="BE1" s="84" t="s">
        <v>39154</v>
      </c>
      <c r="BF1" s="84" t="s">
        <v>39155</v>
      </c>
      <c r="BG1" s="84" t="s">
        <v>39156</v>
      </c>
      <c r="BH1" s="84" t="s">
        <v>39157</v>
      </c>
      <c r="BI1" s="84" t="s">
        <v>39158</v>
      </c>
      <c r="BJ1" s="84" t="s">
        <v>39159</v>
      </c>
      <c r="BK1" s="84" t="s">
        <v>39160</v>
      </c>
      <c r="BL1" s="84" t="s">
        <v>39161</v>
      </c>
      <c r="BM1" s="84" t="s">
        <v>39162</v>
      </c>
      <c r="BN1" s="84" t="s">
        <v>39163</v>
      </c>
      <c r="BO1" s="84" t="s">
        <v>39164</v>
      </c>
      <c r="BP1" s="84" t="s">
        <v>39165</v>
      </c>
      <c r="BQ1" s="84" t="s">
        <v>39166</v>
      </c>
      <c r="BR1" s="84" t="s">
        <v>39167</v>
      </c>
      <c r="BS1" s="84" t="s">
        <v>39168</v>
      </c>
      <c r="BT1" s="84" t="s">
        <v>39169</v>
      </c>
      <c r="BU1" s="84" t="s">
        <v>39170</v>
      </c>
      <c r="BV1" s="84" t="s">
        <v>39171</v>
      </c>
      <c r="BW1" s="84" t="s">
        <v>39172</v>
      </c>
      <c r="BX1" s="84" t="s">
        <v>39173</v>
      </c>
      <c r="BY1" s="84" t="s">
        <v>39174</v>
      </c>
      <c r="BZ1" s="84" t="s">
        <v>39175</v>
      </c>
      <c r="CA1" s="84" t="s">
        <v>39176</v>
      </c>
      <c r="CB1" s="84" t="s">
        <v>39177</v>
      </c>
      <c r="CC1" s="84" t="s">
        <v>39178</v>
      </c>
      <c r="CD1" s="84" t="s">
        <v>39179</v>
      </c>
      <c r="CE1" s="84" t="s">
        <v>39180</v>
      </c>
      <c r="CF1" s="84" t="s">
        <v>39181</v>
      </c>
      <c r="CG1" s="84" t="s">
        <v>39182</v>
      </c>
      <c r="CH1" s="84" t="s">
        <v>39183</v>
      </c>
      <c r="CI1" s="84" t="s">
        <v>39184</v>
      </c>
      <c r="CJ1" s="84" t="s">
        <v>39185</v>
      </c>
    </row>
    <row r="2" spans="1:88" s="115" customFormat="1" ht="31.5" customHeight="1">
      <c r="A2" s="58" t="s">
        <v>39186</v>
      </c>
      <c r="B2" s="58" t="s">
        <v>27</v>
      </c>
      <c r="C2" s="58">
        <v>1</v>
      </c>
      <c r="D2" s="58" t="s">
        <v>19608</v>
      </c>
      <c r="E2" s="81" t="s">
        <v>39187</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168.26903958333423</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8.8814585648142383</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39194</v>
      </c>
      <c r="B5" s="18" t="str">
        <f>IFERROR(VLOOKUP(D5,DB!A:K,11,0),"")</f>
        <v>R2</v>
      </c>
      <c r="C5" s="18">
        <v>11</v>
      </c>
      <c r="D5" s="18" t="s">
        <v>38889</v>
      </c>
      <c r="E5" s="99" t="s">
        <v>39195</v>
      </c>
      <c r="F5" s="100">
        <v>45992.907685185186</v>
      </c>
      <c r="G5" s="101">
        <f ca="1">IFERROR(NOW()-F5,"-")</f>
        <v>0.36119236110971542</v>
      </c>
      <c r="H5" s="100">
        <v>45992.900740740741</v>
      </c>
      <c r="I5" s="18" t="str">
        <f>IFERROR(VLOOKUP(D5,DB!A:F,6,0),"")</f>
        <v>Power cube</v>
      </c>
      <c r="J5" s="18" t="str">
        <f>IFERROR(VLOOKUP(D5,DB!A:G,7,0),"")</f>
        <v>In progress+No BB Design</v>
      </c>
      <c r="K5" s="19" t="s">
        <v>39196</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45993.268877546296</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45993.268877546296</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45993.268877546296</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45993.268877546296</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45993.268877546296</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45993.268877546296</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45993.268877546296</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45993.268877546296</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45993.268877546296</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45993.268877546296</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45993.268877546296</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45993.268877546296</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45993.268877546296</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45993.268877546296</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45993.268877546296</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45993.268877546296</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45993.268877546296</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45993.268877546296</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45993.268877546296</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45993.268877546296</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45993.268877546296</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45993.268877546296</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45993.268877546296</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45993.268877546296</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45993.268877546296</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45993.268877546296</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45993.268877546296</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45993.268877546296</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45993.268877546296</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45993.268877546296</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45993.268877546296</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45993.268877546296</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45993.268877546296</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45993.268877546296</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45993.268877546296</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45993.268877546296</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45993.268877546296</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45993.268877546296</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45993.268877546296</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45993.268877546296</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45993.268877546296</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45993.268877546296</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45993.268877546296</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45993.268877546296</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45993.268877546296</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45993.268877546296</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45993.268877546296</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45993.268877546296</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45993.268877546296</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45993.268877546296</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45993.268877546296</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45993.268877546296</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45993.268877546296</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sheetData>
  <dataValidations count="2">
    <dataValidation allowBlank="1" showInputMessage="1" showErrorMessage="1" sqref="E1" xr:uid="{4D935161-CDD3-4592-B877-3FB59C99E142}"/>
    <dataValidation type="list" allowBlank="1" showInputMessage="1" showErrorMessage="1" sqref="E3:E5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7"/>
  <sheetViews>
    <sheetView workbookViewId="0">
      <selection activeCell="K2" sqref="K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c r="E2" s="18"/>
      <c r="F2" s="20"/>
      <c r="G2" s="21">
        <f t="shared" ref="G2:G26" ca="1" si="0">IFERROR(NOW()-F2,"-")</f>
        <v>45993.268877546296</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45993.268877546296</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45993.268877546296</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45993.268877546296</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45993.268877546296</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45993.268877546296</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45993.268877546296</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45993.268877546296</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45993.268877546296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45993.268877546296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45993.268877546296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45993.268877546296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45993.268877546296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45993.268877546296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45993.268877546296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45993.268877546296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45993.268877546296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45993.268877546296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45993.268877546296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45993.268877546296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45993.268877546296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45993.268877546296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45993.268877546296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45993.268877546296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45993.268877546296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ref="G27:G90" ca="1" si="1">IFERROR(NOW()-F27,"-")</f>
        <v>45993.268877546296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45993.268877546296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45993.268877546296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45993.268877546296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45993.268877546296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45993.268877546296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45993.268877546296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45993.268877546296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45993.268877546296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45993.268877546296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45993.268877546296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45993.268877546296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45993.268877546296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45993.268877546296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45993.268877546296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45993.268877546296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45993.268877546296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45993.268877546296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45993.268877546296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45993.268877546296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45993.268877546296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45993.268877546296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45993.268877546296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45993.268877546296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45993.268877546296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45993.268877546296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45993.268877546296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45993.268877546296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45993.268877546296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45993.268877546296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45993.268877546296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45993.268877546296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45993.268877546296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45993.268877546296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45993.268877546296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45993.268877546296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45993.268877546296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45993.268877546296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45993.268877546296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45993.268877546296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45993.268877546296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45993.268877546296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45993.268877546296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45993.268877546296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45993.268877546296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45993.268877546296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45993.268877546296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45993.268877546296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45993.268877546296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45993.268877546296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45993.268877546296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45993.268877546296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45993.268877546296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45993.268877546296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45993.268877546296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45993.268877546296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45993.268877546296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45993.268877546296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45993.268877546296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45993.268877546296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45993.268877546296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45993.268877546296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45993.268877546296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45993.268877546296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ref="G91:G154" ca="1" si="2">IFERROR(NOW()-F91,"-")</f>
        <v>45993.268877546296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45993.268877546296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45993.268877546296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45993.268877546296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45993.268877546296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45993.268877546296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45993.268877546296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45993.268877546296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45993.268877546296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45993.268877546296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45993.268877546296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45993.268877546296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45993.268877546296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45993.268877546296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45993.268877546296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45993.268877546296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45993.268877546296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45993.268877546296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45993.268877546296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45993.268877546296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45993.268877546296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45993.268877546296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45993.268877546296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45993.268877546296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45993.268877546296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45993.268877546296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45993.268877546296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45993.268877546296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45993.268877546296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45993.268877546296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45993.268877546296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45993.268877546296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45993.268877546296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45993.268877546296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45993.268877546296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45993.268877546296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45993.268877546296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45993.268877546296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45993.268877546296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45993.268877546296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45993.268877546296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45993.268877546296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45993.268877546296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45993.268877546296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45993.268877546296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45993.268877546296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45993.268877546296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45993.268877546296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45993.268877546296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45993.268877546296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45993.268877546296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45993.268877546296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45993.268877546296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45993.268877546296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45993.268877546296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45993.268877546296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45993.268877546296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45993.268877546296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45993.268877546296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45993.268877546296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45993.268877546296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45993.268877546296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45993.268877546296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45993.268877546296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ref="G155:G218" ca="1" si="3">IFERROR(NOW()-F155,"-")</f>
        <v>45993.268877546296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45993.268877546296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45993.268877546296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45993.268877546296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45993.268877546296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45993.268877546296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45993.268877546296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45993.268877546296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45993.268877546296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45993.268877546296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45993.268877546296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45993.268877546296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45993.268877546296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45993.268877546296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45993.268877546296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45993.268877546296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45993.268877546296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45993.268877546296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45993.268877546296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45993.268877546296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45993.268877546296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45993.268877546296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45993.268877546296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45993.268877546296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45993.268877546296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45993.268877546296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45993.268877546296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45993.268877546296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45993.268877546296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45993.268877546296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45993.268877546296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45993.268877546296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45993.268877546296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45993.268877546296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45993.268877546296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45993.268877546296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45993.268877546296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45993.268877546296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45993.268877546296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45993.268877546296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45993.268877546296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45993.268877546296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45993.268877546296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45993.268877546296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45993.268877546296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45993.268877546296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45993.268877546296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45993.268877546296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45993.268877546296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45993.268877546296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45993.268877546296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45993.268877546296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45993.268877546296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45993.268877546296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45993.268877546296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45993.268877546296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45993.268877546296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45993.268877546296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45993.268877546296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45993.268877546296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45993.268877546296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45993.268877546296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45993.268877546296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45993.268877546296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ref="G219:G282" ca="1" si="4">IFERROR(NOW()-F219,"-")</f>
        <v>45993.268877546296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45993.268877546296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45993.268877546296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45993.268877546296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45993.268877546296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45993.268877546296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45993.268877546296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45993.268877546296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45993.268877546296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45993.268877546296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45993.268877546296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45993.268877546296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45993.268877546296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45993.268877546296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45993.268877546296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45993.268877546296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45993.268877546296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45993.268877546296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45993.268877546296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45993.268877546296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45993.268877546296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45993.268877546296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45993.268877546296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45993.268877546296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45993.268877546296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45993.268877546296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45993.268877546296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45993.268877546296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45993.268877546296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45993.268877546296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45993.268877546296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45993.268877546296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45993.268877546296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45993.268877546296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45993.268877546296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45993.268877546296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45993.268877546296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45993.268877546296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45993.268877546296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45993.268877546296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45993.268877546296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45993.268877546296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45993.268877546296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45993.268877546296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45993.268877546296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45993.268877546296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45993.268877546296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45993.268877546296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45993.268877546296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45993.268877546296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45993.268877546296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45993.268877546296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45993.268877546296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45993.268877546296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45993.268877546296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45993.268877546296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45993.268877546296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45993.268877546296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45993.268877546296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45993.268877546296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45993.268877546296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45993.268877546296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45993.268877546296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45993.268877546296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ref="G283:G346" ca="1" si="5">IFERROR(NOW()-F283,"-")</f>
        <v>45993.268877546296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45993.268877546296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45993.268877546296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45993.268877546296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45993.268877546296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45993.268877546296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45993.268877546296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45993.268877546296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45993.268877546296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45993.268877546296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45993.268877546296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45993.268877546296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45993.268877546296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45993.268877546296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45993.268877546296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45993.268877546296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45993.268877546296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45993.268877546296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45993.268877546296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45993.268877546296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45993.268877546296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45993.268877546296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45993.268877546296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45993.268877546296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45993.268877546296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45993.268877546296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45993.268877546296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45993.268877546296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45993.268877546296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45993.268877546296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45993.268877546296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45993.268877546296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45993.268877546296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45993.268877546296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45993.268877546296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45993.268877546296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45993.268877546296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45993.268877546296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45993.268877546296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45993.268877546296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45993.268877546296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45993.268877546296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45993.268877546296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45993.268877546296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45993.268877546296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45993.268877546296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45993.268877546296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45993.268877546296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45993.268877546296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45993.268877546296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45993.268877546296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45993.268877546296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45993.268877546296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45993.268877546296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45993.268877546296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45993.268877546296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45993.268877546296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45993.268877546296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45993.268877546296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45993.268877546296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45993.268877546296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45993.268877546296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45993.268877546296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45993.268877546296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ref="G347:G410" ca="1" si="6">IFERROR(NOW()-F347,"-")</f>
        <v>45993.268877546296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45993.268877546296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45993.268877546296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45993.268877546296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45993.268877546296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45993.268877546296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45993.268877546296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45993.268877546296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45993.268877546296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45993.268877546296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45993.268877546296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45993.268877546296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45993.268877546296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45993.268877546296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45993.268877546296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45993.268877546296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45993.268877546296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45993.268877546296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45993.268877546296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45993.268877546296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45993.268877546296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45993.268877546296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45993.268877546296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45993.268877546296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45993.268877546296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45993.268877546296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45993.268877546296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45993.268877546296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45993.268877546296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45993.268877546296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45993.268877546296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45993.268877546296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45993.268877546296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45993.268877546296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45993.268877546296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45993.268877546296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45993.268877546296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45993.268877546296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45993.268877546296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45993.268877546296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45993.268877546296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45993.268877546296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45993.268877546296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45993.268877546296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45993.268877546296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45993.268877546296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45993.268877546296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45993.268877546296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45993.268877546296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45993.268877546296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45993.268877546296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45993.268877546296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45993.268877546296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45993.268877546296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45993.268877546296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45993.268877546296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45993.268877546296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45993.268877546296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45993.268877546296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45993.268877546296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45993.268877546296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45993.268877546296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45993.268877546296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45993.268877546296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ref="G411:G474" ca="1" si="7">IFERROR(NOW()-F411,"-")</f>
        <v>45993.268877546296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45993.268877546296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45993.268877546296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45993.268877546296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45993.268877546296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45993.268877546296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45993.268877546296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45993.268877546296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45993.268877546296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45993.268877546296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45993.268877546296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45993.268877546296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45993.268877546296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45993.268877546296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45993.268877546296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45993.268877546296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45993.268877546296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45993.268877546296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45993.268877546296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45993.268877546296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45993.268877546296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45993.268877546296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45993.268877546296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45993.268877546296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45993.268877546296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45993.268877546296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45993.268877546296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45993.268877546296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45993.268877546296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45993.268877546296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45993.268877546296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45993.268877546296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45993.268877546296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45993.268877546296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45993.268877546296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45993.268877546296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45993.268877546296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45993.268877546296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45993.268877546296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45993.268877546296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45993.268877546296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45993.268877546296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45993.268877546296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45993.268877546296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45993.268877546296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45993.268877546296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45993.268877546296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45993.268877546296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45993.268877546296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45993.268877546296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45993.268877546296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45993.268877546296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45993.268877546296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45993.268877546296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45993.268877546296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45993.268877546296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45993.268877546296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45993.268877546296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45993.268877546296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45993.268877546296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45993.268877546296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45993.268877546296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45993.268877546296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45993.268877546296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ref="G475:G538" ca="1" si="8">IFERROR(NOW()-F475,"-")</f>
        <v>45993.268877546296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45993.268877546296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45993.268877546296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45993.268877546296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45993.268877546296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45993.268877546296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45993.268877546296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45993.268877546296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45993.268877546296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45993.268877546296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45993.268877546296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45993.268877546296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45993.268877546296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45993.268877546296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45993.268877546296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45993.268877546296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45993.268877546296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45993.268877546296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45993.268877546296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45993.268877546296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45993.268877546296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45993.268877546296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45993.268877546296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45993.268877546296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45993.268877546296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45993.268877546296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45993.268877546296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45993.268877546296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45993.268877546296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45993.268877546296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45993.268877546296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45993.268877546296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45993.268877546296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45993.268877546296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45993.268877546296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45993.268877546296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45993.268877546296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45993.268877546296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45993.268877546296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45993.268877546296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45993.268877546296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45993.268877546296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45993.268877546296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45993.268877546296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45993.268877546296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45993.268877546296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45993.268877546296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45993.268877546296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45993.268877546296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45993.268877546296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45993.268877546296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45993.268877546296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45993.268877546296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45993.268877546296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45993.268877546296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45993.268877546296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45993.268877546296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45993.268877546296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45993.268877546296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45993.268877546296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45993.268877546296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45993.268877546296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45993.268877546296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45993.268877546296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ref="G539:G602" ca="1" si="9">IFERROR(NOW()-F539,"-")</f>
        <v>45993.268877546296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45993.268877546296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45993.268877546296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45993.268877546296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45993.268877546296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45993.268877546296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45993.268877546296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45993.268877546296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45993.268877546296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45993.268877546296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45993.268877546296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45993.268877546296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45993.268877546296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45993.268877546296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45993.268877546296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45993.268877546296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45993.268877546296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45993.268877546296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45993.268877546296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45993.268877546296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45993.268877546296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45993.268877546296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45993.268877546296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45993.268877546296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45993.268877546296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45993.268877546296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45993.268877546296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45993.268877546296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45993.268877546296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45993.268877546296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45993.268877546296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45993.268877546296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45993.268877546296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45993.268877546296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45993.268877546296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45993.268877546296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45993.268877546296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45993.268877546296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45993.268877546296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45993.268877546296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45993.268877546296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45993.268877546296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45993.268877546296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45993.268877546296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45993.268877546296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45993.268877546296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45993.268877546296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45993.268877546296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45993.268877546296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45993.268877546296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45993.268877546296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45993.268877546296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45993.268877546296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45993.268877546296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45993.268877546296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45993.268877546296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45993.268877546296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45993.268877546296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45993.268877546296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45993.268877546296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45993.268877546296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45993.268877546296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45993.268877546296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45993.268877546296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ref="G603:G666" ca="1" si="10">IFERROR(NOW()-F603,"-")</f>
        <v>45993.268877546296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45993.268877546296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45993.268877546296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45993.268877546296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45993.268877546296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45993.268877546296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45993.268877546296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45993.268877546296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45993.268877546296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45993.268877546296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45993.268877546296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45993.268877546296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45993.268877546296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45993.268877546296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45993.268877546296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45993.268877546296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45993.268877546296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45993.268877546296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45993.268877546296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45993.268877546296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45993.268877546296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45993.268877546296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45993.268877546296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45993.268877546296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45993.268877546296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45993.268877546296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45993.268877546296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45993.268877546296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45993.268877546296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45993.268877546296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45993.268877546296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45993.268877546296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45993.268877546296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45993.268877546296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45993.268877546296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45993.268877546296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45993.268877546296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45993.268877546296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45993.268877546296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45993.268877546296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45993.268877546296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45993.268877546296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45993.268877546296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45993.268877546296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45993.268877546296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45993.268877546296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45993.268877546296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45993.268877546296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45993.268877546296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45993.268877546296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45993.268877546296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45993.268877546296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45993.268877546296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45993.268877546296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45993.268877546296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45993.268877546296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45993.268877546296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45993.268877546296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45993.268877546296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45993.268877546296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45993.268877546296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45993.268877546296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45993.268877546296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45993.268877546296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ref="G667:G730" ca="1" si="11">IFERROR(NOW()-F667,"-")</f>
        <v>45993.268877546296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45993.268877546296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45993.268877546296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45993.268877546296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45993.268877546296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45993.268877546296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45993.268877546296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45993.268877546296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45993.268877546296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45993.268877546296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45993.268877546296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45993.268877546296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45993.268877546296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45993.268877546296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45993.268877546296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45993.268877546296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45993.268877546296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45993.268877546296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45993.268877546296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45993.268877546296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45993.268877546296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45993.268877546296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45993.268877546296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45993.268877546296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45993.268877546296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45993.268877546296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45993.268877546296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45993.268877546296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45993.268877546296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45993.268877546296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45993.268877546296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45993.268877546296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45993.268877546296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45993.268877546296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45993.268877546296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45993.268877546296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45993.268877546296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45993.268877546296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45993.268877546296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45993.268877546296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45993.268877546296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45993.268877546296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45993.268877546296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45993.268877546296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45993.268877546296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45993.268877546296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45993.268877546296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45993.268877546296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45993.268877546296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45993.268877546296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45993.268877546296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45993.268877546296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45993.268877546296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45993.268877546296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45993.268877546296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45993.268877546296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45993.268877546296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45993.268877546296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45993.268877546296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45993.268877546296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45993.268877546296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45993.268877546296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45993.268877546296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45993.268877546296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ref="G731:G794" ca="1" si="12">IFERROR(NOW()-F731,"-")</f>
        <v>45993.268877546296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45993.268877546296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45993.268877546296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45993.268877546296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45993.268877546296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45993.268877546296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45993.268877546296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45993.268877546296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45993.268877546296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45993.268877546296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45993.268877546296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45993.268877546296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45993.268877546296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45993.268877546296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45993.268877546296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45993.268877546296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45993.268877546296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45993.268877546296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45993.268877546296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45993.268877546296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45993.268877546296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45993.268877546296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45993.268877546296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45993.268877546296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45993.268877546296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45993.268877546296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45993.268877546296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45993.268877546296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45993.268877546296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45993.268877546296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45993.268877546296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45993.268877546296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45993.268877546296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45993.268877546296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45993.268877546296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45993.268877546296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45993.268877546296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45993.268877546296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45993.268877546296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45993.268877546296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45993.268877546296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45993.268877546296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45993.268877546296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45993.268877546296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45993.268877546296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45993.268877546296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45993.268877546296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45993.268877546296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45993.268877546296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45993.268877546296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45993.268877546296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45993.268877546296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45993.268877546296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45993.268877546296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45993.268877546296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45993.268877546296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45993.268877546296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45993.268877546296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45993.268877546296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45993.268877546296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45993.268877546296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45993.268877546296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45993.268877546296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45993.268877546296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ref="G795:G858" ca="1" si="13">IFERROR(NOW()-F795,"-")</f>
        <v>45993.268877546296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45993.268877546296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45993.268877546296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45993.268877546296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45993.268877546296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45993.268877546296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45993.268877546296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45993.268877546296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45993.268877546296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45993.268877546296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45993.268877546296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45993.268877546296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45993.268877546296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45993.268877546296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45993.268877546296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45993.268877546296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45993.268877546296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45993.268877546296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45993.268877546296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45993.268877546296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45993.268877546296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45993.268877546296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45993.268877546296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45993.268877546296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45993.268877546296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45993.268877546296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45993.268877546296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45993.268877546296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45993.268877546296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45993.268877546296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45993.268877546296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45993.268877546296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45993.268877546296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45993.268877546296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45993.268877546296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45993.268877546296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45993.268877546296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45993.268877546296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45993.268877546296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45993.268877546296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45993.268877546296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45993.268877546296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45993.268877546296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45993.268877546296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45993.268877546296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45993.268877546296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45993.268877546296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45993.268877546296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45993.268877546296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45993.268877546296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45993.268877546296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45993.268877546296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45993.268877546296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45993.268877546296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45993.268877546296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45993.268877546296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45993.268877546296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45993.268877546296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45993.268877546296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45993.268877546296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45993.268877546296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45993.268877546296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45993.268877546296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45993.268877546296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ref="G859:G922" ca="1" si="14">IFERROR(NOW()-F859,"-")</f>
        <v>45993.268877546296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45993.268877546296</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45993.268877546296</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45993.268877546296</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45993.268877546296</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45993.268877546296</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45993.268877546296</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45993.268877546296</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45993.268877546296</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45993.268877546296</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45993.268877546296</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45993.268877546296</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45993.268877546296</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45993.268877546296</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45993.268877546296</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45993.268877546296</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45993.268877546296</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45993.268877546296</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45993.268877546296</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45993.268877546296</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45993.268877546296</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45993.268877546296</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45993.268877546296</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45993.268877546296</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45993.268877546296</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45993.268877546296</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45993.268877546296</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45993.268877546296</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45993.268877546296</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45993.268877546296</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45993.268877546296</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45993.268877546296</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45993.268877546296</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45993.268877546296</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45993.268877546296</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45993.268877546296</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45993.268877546296</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45993.268877546296</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45993.268877546296</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45993.268877546296</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45993.268877546296</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45993.268877546296</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45993.268877546296</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45993.268877546296</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45993.268877546296</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45993.268877546296</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45993.268877546296</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45993.268877546296</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45993.268877546296</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45993.268877546296</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45993.268877546296</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45993.268877546296</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45993.268877546296</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45993.268877546296</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45993.268877546296</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45993.268877546296</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45993.268877546296</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45993.268877546296</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45993.268877546296</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45993.268877546296</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45993.268877546296</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45993.268877546296</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45993.268877546296</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45993.268877546296</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ref="G923:G937" ca="1" si="15">IFERROR(NOW()-F923,"-")</f>
        <v>45993.268877546296</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45993.268877546296</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45993.268877546296</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45993.268877546296</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45993.268877546296</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45993.268877546296</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45993.268877546296</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45993.268877546296</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45993.268877546296</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45993.268877546296</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45993.268877546296</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45993.268877546296</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45993.268877546296</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45993.268877546296</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45993.268877546296</v>
      </c>
      <c r="H937" s="22"/>
      <c r="I937" s="19" t="str">
        <f>IFERROR(VLOOKUP(D937,DB!A:F,6,0),"")</f>
        <v/>
      </c>
      <c r="J937" s="18" t="str">
        <f>IFERROR(VLOOKUP(D937,DB!A:G,7,0),"")</f>
        <v/>
      </c>
      <c r="K937" s="42"/>
      <c r="L937" s="23" t="str">
        <f>IFERROR(VLOOKUP(D937,DB!A:I,9,0),"")</f>
        <v/>
      </c>
    </row>
  </sheetData>
  <dataValidations count="2">
    <dataValidation allowBlank="1" showInputMessage="1" showErrorMessage="1" sqref="E1" xr:uid="{5914219A-CB83-432D-936A-CC0CB6F3982A}"/>
    <dataValidation type="list" allowBlank="1" showInputMessage="1" showErrorMessage="1" sqref="E2:E93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42"/>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39197</v>
      </c>
      <c r="B2" s="88" t="str">
        <f>IFERROR(VLOOKUP(D2,DB!A:K,11,0),"")</f>
        <v>R4</v>
      </c>
      <c r="C2" s="90">
        <v>1</v>
      </c>
      <c r="D2" s="88" t="s">
        <v>35166</v>
      </c>
      <c r="E2" s="91" t="s">
        <v>39106</v>
      </c>
      <c r="F2" s="92">
        <v>45703.480717592596</v>
      </c>
      <c r="G2" s="93">
        <f ca="1">IFERROR(NOW()-F2,"")</f>
        <v>289.78815995369951</v>
      </c>
      <c r="H2" s="92">
        <v>45703.474768518521</v>
      </c>
      <c r="I2" s="92" t="str">
        <f>IFERROR(VLOOKUP(D2,DB!A:F,6,0),"")</f>
        <v>SCECO</v>
      </c>
      <c r="J2" s="92" t="str">
        <f>IFERROR(VLOOKUP(D2,DB!A:G,7,0),"")</f>
        <v>Dead</v>
      </c>
      <c r="K2" s="94" t="s">
        <v>39198</v>
      </c>
      <c r="L2" s="88" t="str">
        <f>IFERROR(VLOOKUP(D2,DB!A:I,9,0),"")</f>
        <v>Latis</v>
      </c>
    </row>
    <row r="3" spans="1:16" ht="15" customHeight="1">
      <c r="A3" s="110" t="s">
        <v>39199</v>
      </c>
      <c r="B3" s="88" t="str">
        <f>IFERROR(VLOOKUP(D3,DB!A:K,11,0),"")</f>
        <v>R4</v>
      </c>
      <c r="C3" s="90">
        <v>2</v>
      </c>
      <c r="D3" s="88" t="s">
        <v>35271</v>
      </c>
      <c r="E3" s="91" t="s">
        <v>39106</v>
      </c>
      <c r="F3" s="92">
        <v>45992.715254629627</v>
      </c>
      <c r="G3" s="93">
        <f t="shared" ref="G3:G4" ca="1" si="0">IFERROR(NOW()-F3,"")</f>
        <v>0.55362291666824603</v>
      </c>
      <c r="H3" s="92">
        <v>45992.705231481479</v>
      </c>
      <c r="I3" s="110" t="str">
        <f>IFERROR(VLOOKUP(D3,DB!A:F,6,0),"")</f>
        <v>Generator-SG</v>
      </c>
      <c r="J3" s="110" t="str">
        <f>IFERROR(VLOOKUP(D3,DB!A:G,7,0),"")</f>
        <v>Dead</v>
      </c>
      <c r="K3" s="94" t="s">
        <v>39200</v>
      </c>
      <c r="L3" s="88" t="str">
        <f>IFERROR(VLOOKUP(D3,DB!A:I,9,0),"")</f>
        <v>Latis</v>
      </c>
    </row>
    <row r="4" spans="1:16" ht="15" customHeight="1">
      <c r="A4" s="110" t="s">
        <v>39201</v>
      </c>
      <c r="B4" s="88" t="str">
        <f>IFERROR(VLOOKUP(D4,DB!A:K,11,0),"")</f>
        <v>R4</v>
      </c>
      <c r="C4" s="90">
        <v>1</v>
      </c>
      <c r="D4" s="88" t="s">
        <v>35995</v>
      </c>
      <c r="E4" s="91" t="s">
        <v>39106</v>
      </c>
      <c r="F4" s="92">
        <v>45992.90902777778</v>
      </c>
      <c r="G4" s="93">
        <f t="shared" ca="1" si="0"/>
        <v>0.35984976851614192</v>
      </c>
      <c r="H4" s="92">
        <v>45992.903946759259</v>
      </c>
      <c r="I4" s="110" t="str">
        <f>IFERROR(VLOOKUP(D4,DB!A:F,6,0),"")</f>
        <v>Generator-SG</v>
      </c>
      <c r="J4" s="110" t="str">
        <f>IFERROR(VLOOKUP(D4,DB!A:G,7,0),"")</f>
        <v>Dead</v>
      </c>
      <c r="K4" s="94" t="s">
        <v>39200</v>
      </c>
      <c r="L4" s="88" t="str">
        <f>IFERROR(VLOOKUP(D4,DB!A:I,9,0),"")</f>
        <v>Latis</v>
      </c>
    </row>
    <row r="5" spans="1:16" ht="15" customHeight="1">
      <c r="A5" s="110"/>
      <c r="B5" s="88" t="str">
        <f>IFERROR(VLOOKUP(D5,DB!A:K,11,0),"")</f>
        <v/>
      </c>
      <c r="C5" s="90"/>
      <c r="D5" s="88"/>
      <c r="E5" s="91"/>
      <c r="F5" s="92"/>
      <c r="G5" s="93">
        <f ca="1">IFERROR(NOW()-F5,"")</f>
        <v>45993.268877546296</v>
      </c>
      <c r="H5" s="92"/>
      <c r="I5" s="110" t="str">
        <f>IFERROR(VLOOKUP(D5,DB!A:F,6,0),"")</f>
        <v/>
      </c>
      <c r="J5" s="110" t="str">
        <f>IFERROR(VLOOKUP(D5,DB!A:G,7,0),"")</f>
        <v/>
      </c>
      <c r="K5" s="94"/>
      <c r="L5" s="88" t="str">
        <f>IFERROR(VLOOKUP(D5,DB!A:I,9,0),"")</f>
        <v/>
      </c>
    </row>
    <row r="6" spans="1:16" ht="15" customHeight="1">
      <c r="A6" s="110"/>
      <c r="B6" s="88" t="str">
        <f>IFERROR(VLOOKUP(D6,DB!A:K,11,0),"")</f>
        <v/>
      </c>
      <c r="C6" s="90"/>
      <c r="D6" s="88"/>
      <c r="E6" s="91"/>
      <c r="F6" s="92"/>
      <c r="G6" s="93">
        <f t="shared" ref="G5:G68" ca="1" si="1">IFERROR(NOW()-F6,"")</f>
        <v>45993.268877546296</v>
      </c>
      <c r="H6" s="92"/>
      <c r="I6" s="110" t="str">
        <f>IFERROR(VLOOKUP(D6,DB!A:F,6,0),"")</f>
        <v/>
      </c>
      <c r="J6" s="110" t="str">
        <f>IFERROR(VLOOKUP(D6,DB!A:G,7,0),"")</f>
        <v/>
      </c>
      <c r="K6" s="94"/>
      <c r="L6" s="88" t="str">
        <f>IFERROR(VLOOKUP(D6,DB!A:I,9,0),"")</f>
        <v/>
      </c>
    </row>
    <row r="7" spans="1:16" ht="15" customHeight="1">
      <c r="A7" s="110"/>
      <c r="B7" s="88" t="str">
        <f>IFERROR(VLOOKUP(D7,DB!A:K,11,0),"")</f>
        <v/>
      </c>
      <c r="C7" s="90"/>
      <c r="D7" s="88"/>
      <c r="E7" s="91"/>
      <c r="F7" s="92"/>
      <c r="G7" s="93">
        <f t="shared" ca="1" si="1"/>
        <v>45993.268877546296</v>
      </c>
      <c r="H7" s="92"/>
      <c r="I7" s="110" t="str">
        <f>IFERROR(VLOOKUP(D7,DB!A:F,6,0),"")</f>
        <v/>
      </c>
      <c r="J7" s="110" t="str">
        <f>IFERROR(VLOOKUP(D7,DB!A:G,7,0),"")</f>
        <v/>
      </c>
      <c r="K7" s="94"/>
      <c r="L7" s="88" t="str">
        <f>IFERROR(VLOOKUP(D7,DB!A:I,9,0),"")</f>
        <v/>
      </c>
    </row>
    <row r="8" spans="1:16" ht="15" customHeight="1">
      <c r="A8" s="110"/>
      <c r="B8" s="88" t="str">
        <f>IFERROR(VLOOKUP(D8,DB!A:K,11,0),"")</f>
        <v/>
      </c>
      <c r="C8" s="90"/>
      <c r="D8" s="88"/>
      <c r="E8" s="91"/>
      <c r="F8" s="92"/>
      <c r="G8" s="93">
        <f t="shared" ca="1" si="1"/>
        <v>45993.268877546296</v>
      </c>
      <c r="H8" s="92"/>
      <c r="I8" s="110" t="str">
        <f>IFERROR(VLOOKUP(D8,DB!A:F,6,0),"")</f>
        <v/>
      </c>
      <c r="J8" s="110" t="str">
        <f>IFERROR(VLOOKUP(D8,DB!A:G,7,0),"")</f>
        <v/>
      </c>
      <c r="K8" s="94"/>
      <c r="L8" s="88" t="str">
        <f>IFERROR(VLOOKUP(D8,DB!A:I,9,0),"")</f>
        <v/>
      </c>
    </row>
    <row r="9" spans="1:16" ht="15" customHeight="1">
      <c r="A9" s="110"/>
      <c r="B9" s="88" t="str">
        <f>IFERROR(VLOOKUP(D9,DB!A:K,11,0),"")</f>
        <v/>
      </c>
      <c r="C9" s="90"/>
      <c r="D9" s="88"/>
      <c r="E9" s="91"/>
      <c r="F9" s="92"/>
      <c r="G9" s="93">
        <f t="shared" ca="1" si="1"/>
        <v>45993.268877546296</v>
      </c>
      <c r="H9" s="92"/>
      <c r="I9" s="110" t="str">
        <f>IFERROR(VLOOKUP(D9,DB!A:F,6,0),"")</f>
        <v/>
      </c>
      <c r="J9" s="110" t="str">
        <f>IFERROR(VLOOKUP(D9,DB!A:G,7,0),"")</f>
        <v/>
      </c>
      <c r="K9" s="94"/>
      <c r="L9" s="88" t="str">
        <f>IFERROR(VLOOKUP(D9,DB!A:I,9,0),"")</f>
        <v/>
      </c>
    </row>
    <row r="10" spans="1:16" ht="15" customHeight="1">
      <c r="A10" s="110"/>
      <c r="B10" s="88" t="str">
        <f>IFERROR(VLOOKUP(D10,DB!A:K,11,0),"")</f>
        <v/>
      </c>
      <c r="C10" s="90"/>
      <c r="D10" s="88"/>
      <c r="E10" s="91"/>
      <c r="F10" s="92"/>
      <c r="G10" s="93">
        <f t="shared" ca="1" si="1"/>
        <v>45993.268877546296</v>
      </c>
      <c r="H10" s="92"/>
      <c r="I10" s="110" t="str">
        <f>IFERROR(VLOOKUP(D10,DB!A:F,6,0),"")</f>
        <v/>
      </c>
      <c r="J10" s="110" t="str">
        <f>IFERROR(VLOOKUP(D10,DB!A:G,7,0),"")</f>
        <v/>
      </c>
      <c r="K10" s="94"/>
      <c r="L10" s="88" t="str">
        <f>IFERROR(VLOOKUP(D10,DB!A:I,9,0),"")</f>
        <v/>
      </c>
    </row>
    <row r="11" spans="1:16" ht="15" customHeight="1">
      <c r="A11" s="110"/>
      <c r="B11" s="88" t="str">
        <f>IFERROR(VLOOKUP(D11,DB!A:K,11,0),"")</f>
        <v/>
      </c>
      <c r="C11" s="90"/>
      <c r="D11" s="88"/>
      <c r="E11" s="91"/>
      <c r="F11" s="92"/>
      <c r="G11" s="93">
        <f t="shared" ca="1" si="1"/>
        <v>45993.268877546296</v>
      </c>
      <c r="H11" s="92"/>
      <c r="I11" s="110" t="str">
        <f>IFERROR(VLOOKUP(D11,DB!A:F,6,0),"")</f>
        <v/>
      </c>
      <c r="J11" s="110" t="str">
        <f>IFERROR(VLOOKUP(D11,DB!A:G,7,0),"")</f>
        <v/>
      </c>
      <c r="K11" s="94"/>
      <c r="L11" s="88" t="str">
        <f>IFERROR(VLOOKUP(D11,DB!A:I,9,0),"")</f>
        <v/>
      </c>
    </row>
    <row r="12" spans="1:16" ht="15" customHeight="1">
      <c r="A12" s="110"/>
      <c r="B12" s="88" t="str">
        <f>IFERROR(VLOOKUP(D12,DB!A:K,11,0),"")</f>
        <v/>
      </c>
      <c r="C12" s="90"/>
      <c r="D12" s="88"/>
      <c r="E12" s="91"/>
      <c r="F12" s="92"/>
      <c r="G12" s="93">
        <f t="shared" ca="1" si="1"/>
        <v>45993.268877546296</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1"/>
        <v>45993.268877546296</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45993.268877546296</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45993.268877546296</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45993.268877546296</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45993.268877546296</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45993.268877546296</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45993.268877546296</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45993.268877546296</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153"/>
      <c r="E21" s="91"/>
      <c r="F21" s="92"/>
      <c r="G21" s="93">
        <f t="shared" ca="1" si="1"/>
        <v>45993.268877546296</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45993.268877546296</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45993.268877546296</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45993.268877546296</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45993.268877546296</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45993.268877546296</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45993.268877546296</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45993.268877546296</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45993.268877546296</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45993.268877546296</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45993.268877546296</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45993.268877546296</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45993.268877546296</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45993.268877546296</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45993.268877546296</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45993.268877546296</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45993.268877546296</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45993.268877546296</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45993.268877546296</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45993.268877546296</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45993.268877546296</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45993.268877546296</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45993.268877546296</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45993.268877546296</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45993.268877546296</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45993.268877546296</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45993.268877546296</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45993.268877546296</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45993.268877546296</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45993.268877546296</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45993.268877546296</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45993.268877546296</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45993.268877546296</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45993.268877546296</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45993.268877546296</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45993.268877546296</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45993.268877546296</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45993.268877546296</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45993.268877546296</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45993.268877546296</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45993.268877546296</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45993.268877546296</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45993.268877546296</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45993.268877546296</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45993.268877546296</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45993.268877546296</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45993.268877546296</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45993.268877546296</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ref="G69:G132" ca="1" si="2">IFERROR(NOW()-F69,"")</f>
        <v>45993.268877546296</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2"/>
        <v>45993.268877546296</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2"/>
        <v>45993.268877546296</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2"/>
        <v>45993.268877546296</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2"/>
        <v>45993.268877546296</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2"/>
        <v>45993.268877546296</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2"/>
        <v>45993.268877546296</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2"/>
        <v>45993.268877546296</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45993.268877546296</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45993.268877546296</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45993.268877546296</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45993.268877546296</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45993.268877546296</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45993.268877546296</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45993.268877546296</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45993.268877546296</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45993.268877546296</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45993.268877546296</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45993.268877546296</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45993.268877546296</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45993.268877546296</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45993.268877546296</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45993.268877546296</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45993.268877546296</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45993.268877546296</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45993.268877546296</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45993.268877546296</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45993.268877546296</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45993.268877546296</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45993.268877546296</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45993.268877546296</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45993.268877546296</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45993.268877546296</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45993.268877546296</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45993.268877546296</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45993.268877546296</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45993.268877546296</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45993.268877546296</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45993.268877546296</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45993.268877546296</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45993.268877546296</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45993.268877546296</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45993.268877546296</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45993.268877546296</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45993.268877546296</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45993.268877546296</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45993.268877546296</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45993.268877546296</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45993.268877546296</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45993.268877546296</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45993.268877546296</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45993.268877546296</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45993.268877546296</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45993.268877546296</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45993.268877546296</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45993.268877546296</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45993.268877546296</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45993.268877546296</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45993.268877546296</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45993.268877546296</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45993.268877546296</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45993.268877546296</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45993.268877546296</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45993.268877546296</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ref="G133:G196" ca="1" si="3">IFERROR(NOW()-F133,"")</f>
        <v>45993.268877546296</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3"/>
        <v>45993.268877546296</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3"/>
        <v>45993.268877546296</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3"/>
        <v>45993.268877546296</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3"/>
        <v>45993.268877546296</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3"/>
        <v>45993.268877546296</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3"/>
        <v>45993.268877546296</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3"/>
        <v>45993.268877546296</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45993.268877546296</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45993.268877546296</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45993.268877546296</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45993.268877546296</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45993.268877546296</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45993.268877546296</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45993.268877546296</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45993.268877546296</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45993.268877546296</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45993.268877546296</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45993.268877546296</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45993.268877546296</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45993.268877546296</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45993.268877546296</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45993.268877546296</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45993.268877546296</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45993.268877546296</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45993.268877546296</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45993.268877546296</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45993.268877546296</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45993.268877546296</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45993.268877546296</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45993.268877546296</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45993.268877546296</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45993.268877546296</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45993.268877546296</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45993.268877546296</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45993.268877546296</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45993.268877546296</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45993.268877546296</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45993.268877546296</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45993.268877546296</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45993.268877546296</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45993.268877546296</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45993.268877546296</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45993.268877546296</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45993.268877546296</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45993.268877546296</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45993.268877546296</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45993.268877546296</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45993.268877546296</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45993.268877546296</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45993.268877546296</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45993.268877546296</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45993.268877546296</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45993.268877546296</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45993.268877546296</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45993.268877546296</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45993.268877546296</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45993.268877546296</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45993.268877546296</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45993.268877546296</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45993.268877546296</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45993.268877546296</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45993.268877546296</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45993.268877546296</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ref="G197:G242" ca="1" si="4">IFERROR(NOW()-F197,"")</f>
        <v>45993.268877546296</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4"/>
        <v>45993.268877546296</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4"/>
        <v>45993.268877546296</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4"/>
        <v>45993.268877546296</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4"/>
        <v>45993.268877546296</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4"/>
        <v>45993.268877546296</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4"/>
        <v>45993.268877546296</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4"/>
        <v>45993.268877546296</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45993.268877546296</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45993.268877546296</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45993.268877546296</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45993.268877546296</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45993.268877546296</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45993.268877546296</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45993.268877546296</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45993.268877546296</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45993.268877546296</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45993.268877546296</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45993.268877546296</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45993.268877546296</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45993.268877546296</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45993.268877546296</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45993.268877546296</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45993.268877546296</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45993.268877546296</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45993.268877546296</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45993.268877546296</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45993.268877546296</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45993.268877546296</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45993.268877546296</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45993.268877546296</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45993.268877546296</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45993.268877546296</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45993.268877546296</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45993.268877546296</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45993.268877546296</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45993.268877546296</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45993.268877546296</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45993.268877546296</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45993.268877546296</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45993.268877546296</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45993.268877546296</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45993.268877546296</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45993.268877546296</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45993.268877546296</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45993.268877546296</v>
      </c>
      <c r="H242" s="92"/>
      <c r="I242" s="110" t="str">
        <f>IFERROR(VLOOKUP(D242,DB!A:F,6,0),"")</f>
        <v/>
      </c>
      <c r="J242" s="110" t="str">
        <f>IFERROR(VLOOKUP(D242,DB!A:G,7,0),"")</f>
        <v/>
      </c>
      <c r="K242" s="94"/>
      <c r="L242" s="88" t="str">
        <f>IFERROR(VLOOKUP(D242,DB!A:I,9,0),"")</f>
        <v/>
      </c>
    </row>
  </sheetData>
  <dataValidations count="2">
    <dataValidation allowBlank="1" showInputMessage="1" showErrorMessage="1" sqref="E1" xr:uid="{A4F81451-56CC-4543-9497-104C4E44EE4B}"/>
    <dataValidation type="list" allowBlank="1" showInputMessage="1" showErrorMessage="1" sqref="E2:E24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0"/>
  <sheetViews>
    <sheetView tabSelected="1" workbookViewId="0">
      <selection activeCell="D11" sqref="D11"/>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39202</v>
      </c>
      <c r="B2" s="37" t="str">
        <f>IFERROR(VLOOKUP(D2,DB!A:K,11,0),"")</f>
        <v>R5</v>
      </c>
      <c r="C2" s="37">
        <v>3</v>
      </c>
      <c r="D2" s="103" t="s">
        <v>36085</v>
      </c>
      <c r="E2" s="37" t="s">
        <v>39106</v>
      </c>
      <c r="F2" s="38">
        <v>45891.832060185188</v>
      </c>
      <c r="G2" s="105">
        <f ca="1">IFERROR(NOW()-F2,"")</f>
        <v>101.43681736110739</v>
      </c>
      <c r="H2" s="38">
        <v>45891.790393518517</v>
      </c>
      <c r="I2" s="37" t="str">
        <f>IFERROR(VLOOKUP(D2,DB!A:F,6,0),"")</f>
        <v>Generator-SG</v>
      </c>
      <c r="J2" s="37" t="str">
        <f>IFERROR(VLOOKUP(D2,DB!A:G,7,0),"")</f>
        <v>Vandalized</v>
      </c>
      <c r="K2" s="37" t="s">
        <v>39203</v>
      </c>
      <c r="L2" s="37" t="str">
        <f>IFERROR(VLOOKUP(D2,DB!A:I,9,0),"")</f>
        <v>Latis</v>
      </c>
      <c r="M2" s="102"/>
    </row>
    <row r="3" spans="1:13" s="39" customFormat="1" ht="30.75">
      <c r="A3" s="37" t="s">
        <v>39204</v>
      </c>
      <c r="B3" s="37" t="str">
        <f>IFERROR(VLOOKUP(D3,DB!A:K,11,0),"")</f>
        <v>R5</v>
      </c>
      <c r="C3" s="37">
        <v>1</v>
      </c>
      <c r="D3" s="37" t="s">
        <v>33407</v>
      </c>
      <c r="E3" s="37" t="s">
        <v>39187</v>
      </c>
      <c r="F3" s="38">
        <v>45926.188877314817</v>
      </c>
      <c r="G3" s="105">
        <f t="shared" ref="G3" ca="1" si="0">IFERROR(NOW()-F3,"")</f>
        <v>67.080000231479062</v>
      </c>
      <c r="H3" s="38">
        <v>45926.158159722225</v>
      </c>
      <c r="I3" s="37" t="str">
        <f>IFERROR(VLOOKUP(D3,DB!A:F,6,0),"")</f>
        <v>SCECO</v>
      </c>
      <c r="J3" s="37" t="str">
        <f>IFERROR(VLOOKUP(D3,DB!A:G,7,0),"")</f>
        <v>Good</v>
      </c>
      <c r="K3" s="37" t="s">
        <v>39205</v>
      </c>
      <c r="L3" s="37" t="str">
        <f>IFERROR(VLOOKUP(D3,DB!A:I,9,0),"")</f>
        <v>Latis</v>
      </c>
      <c r="M3" s="102"/>
    </row>
    <row r="4" spans="1:13" s="39" customFormat="1" ht="39.75" customHeight="1">
      <c r="A4" s="106" t="s">
        <v>39206</v>
      </c>
      <c r="B4" s="106" t="str">
        <f>IFERROR(VLOOKUP(D4,DB!A:K,11,0),"")</f>
        <v>R5</v>
      </c>
      <c r="C4" s="106">
        <v>1</v>
      </c>
      <c r="D4" s="106" t="s">
        <v>34832</v>
      </c>
      <c r="E4" s="106" t="s">
        <v>39187</v>
      </c>
      <c r="F4" s="107">
        <v>45948.661111111112</v>
      </c>
      <c r="G4" s="108">
        <f t="shared" ref="G4" ca="1" si="1">IFERROR(NOW()-F4,"")</f>
        <v>44.607766435183294</v>
      </c>
      <c r="H4" s="107">
        <v>45948.661111111112</v>
      </c>
      <c r="I4" s="106" t="str">
        <f>IFERROR(VLOOKUP(D4,DB!A:F,6,0),"")</f>
        <v>SCECO</v>
      </c>
      <c r="J4" s="106" t="str">
        <f>IFERROR(VLOOKUP(D4,DB!A:G,7,0),"")</f>
        <v>Dead</v>
      </c>
      <c r="K4" s="106" t="s">
        <v>39207</v>
      </c>
      <c r="L4" s="106" t="str">
        <f>IFERROR(VLOOKUP(D4,DB!A:I,9,0),"")</f>
        <v>Latis</v>
      </c>
    </row>
    <row r="5" spans="1:13" s="39" customFormat="1" ht="30.75">
      <c r="A5" s="106" t="s">
        <v>39208</v>
      </c>
      <c r="B5" s="106" t="str">
        <f>IFERROR(VLOOKUP(D5,DB!A:K,11,0),"")</f>
        <v>R5</v>
      </c>
      <c r="C5" s="106">
        <v>1</v>
      </c>
      <c r="D5" s="106" t="s">
        <v>36592</v>
      </c>
      <c r="E5" s="106" t="s">
        <v>39106</v>
      </c>
      <c r="F5" s="107">
        <v>45981.373298611114</v>
      </c>
      <c r="G5" s="108">
        <f ca="1">IFERROR(NOW()-F5,"")</f>
        <v>11.895578935182129</v>
      </c>
      <c r="H5" s="136">
        <v>45981.360798611109</v>
      </c>
      <c r="I5" s="106" t="str">
        <f>IFERROR(VLOOKUP(D5,DB!A:F,6,0),"")</f>
        <v>SCECO</v>
      </c>
      <c r="J5" s="106" t="str">
        <f>IFERROR(VLOOKUP(D5,DB!A:G,7,0),"")</f>
        <v>Dead</v>
      </c>
      <c r="K5" s="106" t="s">
        <v>39209</v>
      </c>
      <c r="L5" s="106" t="str">
        <f>IFERROR(VLOOKUP(D5,DB!A:I,9,0),"")</f>
        <v>Latis</v>
      </c>
    </row>
    <row r="6" spans="1:13">
      <c r="A6" s="37"/>
      <c r="B6" s="37" t="str">
        <f>IFERROR(VLOOKUP(D6,DB!A:K,11,0),"")</f>
        <v/>
      </c>
      <c r="C6" s="37"/>
      <c r="D6" s="37"/>
      <c r="E6" s="37"/>
      <c r="F6" s="38"/>
      <c r="G6" s="105">
        <f ca="1">IFERROR(NOW()-F6,"")</f>
        <v>45993.268877546296</v>
      </c>
      <c r="H6" s="38"/>
      <c r="I6" s="37" t="str">
        <f>IFERROR(VLOOKUP(D6,DB!A:F,6,0),"")</f>
        <v/>
      </c>
      <c r="J6" s="37" t="str">
        <f>IFERROR(VLOOKUP(D6,DB!A:G,7,0),"")</f>
        <v/>
      </c>
      <c r="K6" s="37"/>
      <c r="L6" s="37" t="str">
        <f>IFERROR(VLOOKUP(D6,DB!A:I,9,0),"")</f>
        <v/>
      </c>
    </row>
    <row r="7" spans="1:13">
      <c r="A7" s="37"/>
      <c r="B7" s="37" t="str">
        <f>IFERROR(VLOOKUP(D7,DB!A:K,11,0),"")</f>
        <v/>
      </c>
      <c r="C7" s="37"/>
      <c r="D7" s="37"/>
      <c r="E7" s="37"/>
      <c r="F7" s="38"/>
      <c r="G7" s="105">
        <f ca="1">IFERROR(NOW()-F7,"")</f>
        <v>45993.268877546296</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45993.268877546296</v>
      </c>
      <c r="H8" s="38"/>
      <c r="I8" s="37" t="str">
        <f>IFERROR(VLOOKUP(D8,DB!A:F,6,0),"")</f>
        <v/>
      </c>
      <c r="J8" s="37" t="str">
        <f>IFERROR(VLOOKUP(D8,DB!A:G,7,0),"")</f>
        <v/>
      </c>
      <c r="K8" s="37"/>
      <c r="L8" s="37" t="str">
        <f>IFERROR(VLOOKUP(D8,DB!A:I,9,0),"")</f>
        <v/>
      </c>
    </row>
    <row r="9" spans="1:13">
      <c r="A9" s="37"/>
      <c r="B9" s="37" t="str">
        <f>IFERROR(VLOOKUP(#REF!,DB!A:K,11,0),"")</f>
        <v/>
      </c>
      <c r="C9" s="37"/>
      <c r="D9" s="37"/>
      <c r="E9" s="37"/>
      <c r="F9" s="38"/>
      <c r="G9" s="135">
        <f ca="1">IFERROR(NOW()-F9,"")</f>
        <v>45993.268877546296</v>
      </c>
      <c r="H9" s="38"/>
      <c r="I9" s="37" t="str">
        <f>IFERROR(VLOOKUP(#REF!,DB!A:F,6,0),"")</f>
        <v/>
      </c>
      <c r="J9" s="37" t="str">
        <f>IFERROR(VLOOKUP(#REF!,DB!A:G,7,0),"")</f>
        <v/>
      </c>
      <c r="K9" s="37"/>
      <c r="L9" s="37" t="str">
        <f>IFERROR(VLOOKUP(#REF!,DB!A:I,9,0),"")</f>
        <v/>
      </c>
    </row>
    <row r="10" spans="1:13">
      <c r="A10" s="37"/>
      <c r="B10" s="37" t="str">
        <f>IFERROR(VLOOKUP(D10,DB!A:K,11,0),"")</f>
        <v/>
      </c>
      <c r="C10" s="37"/>
      <c r="D10" s="37"/>
      <c r="E10" s="37"/>
      <c r="F10" s="38"/>
      <c r="G10" s="135">
        <f ca="1">IFERROR(NOW()-F10,"")</f>
        <v>45993.268877546296</v>
      </c>
      <c r="H10" s="38"/>
      <c r="I10" s="37" t="str">
        <f>IFERROR(VLOOKUP(D10,DB!A:F,6,0),"")</f>
        <v/>
      </c>
      <c r="J10" s="37" t="str">
        <f>IFERROR(VLOOKUP(D10,DB!A:G,7,0),"")</f>
        <v/>
      </c>
      <c r="K10" s="37"/>
      <c r="L10" s="37" t="str">
        <f>IFERROR(VLOOKUP(D10,DB!A:I,9,0),"")</f>
        <v/>
      </c>
    </row>
    <row r="11" spans="1:13">
      <c r="A11" s="37"/>
      <c r="B11" s="37" t="str">
        <f>IFERROR(VLOOKUP(D11,DB!A:K,11,0),"")</f>
        <v/>
      </c>
      <c r="C11" s="37"/>
      <c r="D11"/>
      <c r="E11" s="37"/>
      <c r="F11" s="38"/>
      <c r="G11" s="135">
        <f ca="1">IFERROR(NOW()-F11,"")</f>
        <v>45993.268877546296</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45993.268877546296</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45993.268877546296</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45993.268877546296</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45993.268877546296</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45993.268877546296</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45993.268877546296</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45993.268877546296</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45993.268877546296</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45993.268877546296</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45993.268877546296</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45993.268877546296</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45993.268877546296</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45993.268877546296</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45993.268877546296</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45993.268877546296</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45993.268877546296</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45993.268877546296</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45993.268877546296</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45993.268877546296</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45993.268877546296</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45993.268877546296</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45993.268877546296</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45993.268877546296</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45993.268877546296</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45993.268877546296</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45993.268877546296</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45993.268877546296</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45993.268877546296</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45993.268877546296</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45993.268877546296</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45993.268877546296</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45993.268877546296</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45993.268877546296</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45993.268877546296</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45993.268877546296</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45993.268877546296</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45993.268877546296</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45993.268877546296</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45993.268877546296</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45993.268877546296</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45993.268877546296</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45993.268877546296</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45993.268877546296</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45993.268877546296</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45993.268877546296</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45993.268877546296</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45993.268877546296</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45993.268877546296</v>
      </c>
      <c r="H59" s="38"/>
      <c r="I59" s="37" t="str">
        <f>IFERROR(VLOOKUP(D59,DB!A:F,6,0),"")</f>
        <v/>
      </c>
      <c r="J59" s="37" t="str">
        <f>IFERROR(VLOOKUP(D59,DB!A:G,7,0),"")</f>
        <v/>
      </c>
      <c r="K59" s="37"/>
      <c r="L59" s="37" t="str">
        <f>IFERROR(VLOOKUP(D59,DB!A:I,9,0),"")</f>
        <v/>
      </c>
    </row>
    <row r="60" spans="1:12">
      <c r="A60" s="150"/>
      <c r="B60" s="150" t="str">
        <f>IFERROR(VLOOKUP(D60,DB!A:K,11,0),"")</f>
        <v/>
      </c>
      <c r="C60" s="150"/>
      <c r="D60" s="150"/>
      <c r="E60" s="150"/>
      <c r="F60" s="151"/>
      <c r="G60" s="152">
        <f ca="1">IFERROR(NOW()-F60,"")</f>
        <v>45993.268877546296</v>
      </c>
      <c r="H60" s="151"/>
      <c r="I60" s="150" t="str">
        <f>IFERROR(VLOOKUP(D60,DB!A:F,6,0),"")</f>
        <v/>
      </c>
      <c r="J60" s="150" t="str">
        <f>IFERROR(VLOOKUP(D60,DB!A:G,7,0),"")</f>
        <v/>
      </c>
      <c r="K60" s="150"/>
      <c r="L60" s="150" t="str">
        <f>IFERROR(VLOOKUP(D60,DB!A:I,9,0),"")</f>
        <v/>
      </c>
    </row>
  </sheetData>
  <dataValidations count="2">
    <dataValidation allowBlank="1" showInputMessage="1" showErrorMessage="1" sqref="E1" xr:uid="{920C6338-E771-4DAE-8C89-92A9093EA4DE}"/>
    <dataValidation type="list" allowBlank="1" showInputMessage="1" showErrorMessage="1" sqref="E2:E13 E15:E60 D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64"/>
  <sheetViews>
    <sheetView workbookViewId="0">
      <selection activeCell="D3" sqref="D3"/>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42"/>
      <c r="F2" s="121"/>
      <c r="G2" s="72">
        <f ca="1">IFERROR(NOW()-F2,"-")</f>
        <v>45993.268877546296</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42"/>
      <c r="F3" s="121"/>
      <c r="G3" s="72">
        <f ca="1">IFERROR(NOW()-F3,"-")</f>
        <v>45993.268877546296</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45993.268877546296</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45993.268877546296</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45993.268877546296</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45993.268877546296</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45993.268877546296</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45993.268877546296</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45993.268877546296</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45993.268877546296</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45993.268877546296</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45993.268877546296</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45993.268877546296</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45993.268877546296</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45993.268877546296</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45993.268877546296</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45993.268877546296</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45993.268877546296</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45993.268877546296</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45993.268877546296</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45993.268877546296</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45993.268877546296</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45993.268877546296</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45993.268877546296</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45993.268877546296</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45993.268877546296</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45993.268877546296</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45993.268877546296</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45993.268877546296</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45993.268877546296</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45993.268877546296</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45993.268877546296</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45993.268877546296</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45993.268877546296</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45993.268877546296</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45993.268877546296</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45993.268877546296</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45993.268877546296</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45993.268877546296</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45993.268877546296</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45993.268877546296</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45993.268877546296</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45993.268877546296</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45993.268877546296</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45993.268877546296</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45993.268877546296</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45993.268877546296</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45993.268877546296</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45993.268877546296</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45993.268877546296</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45993.268877546296</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45993.268877546296</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45993.268877546296</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45993.268877546296</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45993.268877546296</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45993.268877546296</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45993.268877546296</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45993.268877546296</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45993.268877546296</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45993.268877546296</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45993.268877546296</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45993.268877546296</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45993.268877546296</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45993.268877546296</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45993.268877546296</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45993.268877546296</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45993.268877546296</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45993.268877546296</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45993.268877546296</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45993.268877546296</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45993.268877546296</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45993.268877546296</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45993.268877546296</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45993.268877546296</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45993.268877546296</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45993.268877546296</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45993.268877546296</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45993.268877546296</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45993.268877546296</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45993.268877546296</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45993.268877546296</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45993.268877546296</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45993.268877546296</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45993.268877546296</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45993.268877546296</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45993.268877546296</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45993.268877546296</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45993.268877546296</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45993.268877546296</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45993.268877546296</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45993.268877546296</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45993.268877546296</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45993.268877546296</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45993.268877546296</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45993.268877546296</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45993.268877546296</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45993.268877546296</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45993.268877546296</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45993.268877546296</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45993.268877546296</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45993.268877546296</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45993.268877546296</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45993.268877546296</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45993.268877546296</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45993.268877546296</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45993.268877546296</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45993.268877546296</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45993.268877546296</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45993.268877546296</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45993.268877546296</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45993.268877546296</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45993.268877546296</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45993.268877546296</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45993.268877546296</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45993.268877546296</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45993.268877546296</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45993.268877546296</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45993.268877546296</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45993.268877546296</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45993.268877546296</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45993.268877546296</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45993.268877546296</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45993.268877546296</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45993.268877546296</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45993.268877546296</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45993.268877546296</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45993.268877546296</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45993.268877546296</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45993.268877546296</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45993.268877546296</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45993.268877546296</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45993.268877546296</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45993.268877546296</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45993.268877546296</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45993.268877546296</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45993.268877546296</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45993.268877546296</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45993.268877546296</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45993.268877546296</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45993.268877546296</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45993.268877546296</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45993.268877546296</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45993.268877546296</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45993.268877546296</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45993.268877546296</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45993.268877546296</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45993.268877546296</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45993.268877546296</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45993.268877546296</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45993.268877546296</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45993.268877546296</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45993.268877546296</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45993.268877546296</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45993.268877546296</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45993.268877546296</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45993.268877546296</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45993.268877546296</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45993.268877546296</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45993.268877546296</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45993.268877546296</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45993.268877546296</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45993.268877546296</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45993.268877546296</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45993.268877546296</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45993.268877546296</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45993.268877546296</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45993.268877546296</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45993.268877546296</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45993.268877546296</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45993.268877546296</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45993.268877546296</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45993.268877546296</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45993.268877546296</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45993.268877546296</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45993.268877546296</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45993.268877546296</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45993.268877546296</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45993.268877546296</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45993.268877546296</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45993.268877546296</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45993.268877546296</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45993.268877546296</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45993.268877546296</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45993.268877546296</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45993.268877546296</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45993.268877546296</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45993.268877546296</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45993.268877546296</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45993.268877546296</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45993.268877546296</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45993.268877546296</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45993.268877546296</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45993.268877546296</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45993.268877546296</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45993.268877546296</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45993.268877546296</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45993.268877546296</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45993.268877546296</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45993.268877546296</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45993.268877546296</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45993.268877546296</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45993.268877546296</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45993.268877546296</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45993.268877546296</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45993.268877546296</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45993.268877546296</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45993.268877546296</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45993.268877546296</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45993.268877546296</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45993.268877546296</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45993.268877546296</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45993.268877546296</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45993.268877546296</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45993.268877546296</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45993.268877546296</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45993.268877546296</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45993.268877546296</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45993.268877546296</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45993.268877546296</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45993.268877546296</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45993.268877546296</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45993.268877546296</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45993.268877546296</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45993.268877546296</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45993.268877546296</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45993.268877546296</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45993.268877546296</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45993.268877546296</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45993.268877546296</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45993.268877546296</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45993.268877546296</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45993.268877546296</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45993.268877546296</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45993.268877546296</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45993.268877546296</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45993.268877546296</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45993.268877546296</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45993.268877546296</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45993.268877546296</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45993.268877546296</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45993.268877546296</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45993.268877546296</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45993.268877546296</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45993.268877546296</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45993.268877546296</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45993.268877546296</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45993.268877546296</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45993.268877546296</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45993.268877546296</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45993.268877546296</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45993.268877546296</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45993.268877546296</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45993.268877546296</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45993.268877546296</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45993.268877546296</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45993.268877546296</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45993.268877546296</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45993.268877546296</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45993.268877546296</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45993.268877546296</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45993.268877546296</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45993.268877546296</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45993.268877546296</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45993.268877546296</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45993.268877546296</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45993.268877546296</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45993.268877546296</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45993.268877546296</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45993.268877546296</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45993.268877546296</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45993.268877546296</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45993.268877546296</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45993.268877546296</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45993.268877546296</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45993.268877546296</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45993.268877546296</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45993.268877546296</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45993.268877546296</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45993.268877546296</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45993.268877546296</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45993.268877546296</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45993.268877546296</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45993.268877546296</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45993.268877546296</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45993.268877546296</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45993.268877546296</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45993.268877546296</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45993.268877546296</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45993.268877546296</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45993.268877546296</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45993.268877546296</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45993.268877546296</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45993.268877546296</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45993.268877546296</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45993.268877546296</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45993.268877546296</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45993.268877546296</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45993.268877546296</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45993.268877546296</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45993.268877546296</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45993.268877546296</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45993.268877546296</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45993.268877546296</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45993.268877546296</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45993.268877546296</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45993.268877546296</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45993.268877546296</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45993.268877546296</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45993.268877546296</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45993.268877546296</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45993.268877546296</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45993.268877546296</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45993.268877546296</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45993.268877546296</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45993.268877546296</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45993.268877546296</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45993.268877546296</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45993.268877546296</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45993.268877546296</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45993.268877546296</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45993.268877546296</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45993.268877546296</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45993.268877546296</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45993.268877546296</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45993.268877546296</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45993.268877546296</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45993.268877546296</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45993.268877546296</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45993.268877546296</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45993.268877546296</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45993.268877546296</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45993.268877546296</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45993.268877546296</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45993.268877546296</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45993.268877546296</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45993.268877546296</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45993.268877546296</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45993.268877546296</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45993.268877546296</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45993.268877546296</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45993.268877546296</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45993.268877546296</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45993.268877546296</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45993.268877546296</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45993.268877546296</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45993.268877546296</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45993.268877546296</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45993.268877546296</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45993.268877546296</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45993.268877546296</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45993.268877546296</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45993.268877546296</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45993.268877546296</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45993.268877546296</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45993.268877546296</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45993.268877546296</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45993.268877546296</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45993.268877546296</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45993.268877546296</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45993.268877546296</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45993.268877546296</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45993.268877546296</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45993.268877546296</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45993.268877546296</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45993.268877546296</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45993.268877546296</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45993.268877546296</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45993.268877546296</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45993.268877546296</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45993.268877546296</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45993.268877546296</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45993.268877546296</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45993.268877546296</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45993.268877546296</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45993.268877546296</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45993.268877546296</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45993.268877546296</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45993.268877546296</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45993.268877546296</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45993.268877546296</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45993.268877546296</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45993.268877546296</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45993.268877546296</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45993.268877546296</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45993.268877546296</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45993.268877546296</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45993.268877546296</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45993.268877546296</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45993.268877546296</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45993.268877546296</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45993.268877546296</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45993.268877546296</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45993.268877546296</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45993.268877546296</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45993.268877546296</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45993.268877546296</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45993.268877546296</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45993.268877546296</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45993.268877546296</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45993.268877546296</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45993.268877546296</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45993.268877546296</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45993.268877546296</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45993.268877546296</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45993.268877546296</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45993.268877546296</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45993.268877546296</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45993.268877546296</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45993.268877546296</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45993.268877546296</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45993.268877546296</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45993.268877546296</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45993.268877546296</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45993.268877546296</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45993.268877546296</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45993.268877546296</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45993.268877546296</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45993.268877546296</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45993.268877546296</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45993.268877546296</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45993.268877546296</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45993.268877546296</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45993.268877546296</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45993.268877546296</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45993.268877546296</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45993.268877546296</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45993.268877546296</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45993.268877546296</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45993.268877546296</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45993.268877546296</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45993.268877546296</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45993.268877546296</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45993.268877546296</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45993.268877546296</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45993.268877546296</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45993.268877546296</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45993.268877546296</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45993.268877546296</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45993.268877546296</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45993.268877546296</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45993.268877546296</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45993.268877546296</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45993.268877546296</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45993.268877546296</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45993.268877546296</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45993.268877546296</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45993.268877546296</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45993.268877546296</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45993.268877546296</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45993.268877546296</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45993.268877546296</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45993.268877546296</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45993.268877546296</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45993.268877546296</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45993.268877546296</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45993.268877546296</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45993.268877546296</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45993.268877546296</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45993.268877546296</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45993.268877546296</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45993.268877546296</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45993.268877546296</v>
      </c>
      <c r="H463" s="121"/>
      <c r="I463" s="119" t="str">
        <f>IFERROR(VLOOKUP(D463,DB!A:F,6,0),"")</f>
        <v/>
      </c>
      <c r="J463" s="119" t="str">
        <f>IFERROR(VLOOKUP(D463,DB!A:G,7,0),"")</f>
        <v/>
      </c>
      <c r="K463" s="122"/>
      <c r="L463" s="137" t="str">
        <f>IFERROR(VLOOKUP(D463,DB!A:I,9,0),"")</f>
        <v/>
      </c>
    </row>
    <row r="464" spans="1:12" ht="31.5" customHeight="1">
      <c r="A464" s="143"/>
      <c r="B464" s="144" t="str">
        <f>IFERROR(VLOOKUP(D464,DB!A:K,11,0),"")</f>
        <v/>
      </c>
      <c r="C464" s="145"/>
      <c r="D464" s="144"/>
      <c r="E464" s="142"/>
      <c r="F464" s="146"/>
      <c r="G464" s="147">
        <f ca="1">IFERROR(NOW()-F464,"-")</f>
        <v>45993.268877546296</v>
      </c>
      <c r="H464" s="146"/>
      <c r="I464" s="144" t="str">
        <f>IFERROR(VLOOKUP(D464,DB!A:F,6,0),"")</f>
        <v/>
      </c>
      <c r="J464" s="144" t="str">
        <f>IFERROR(VLOOKUP(D464,DB!A:G,7,0),"")</f>
        <v/>
      </c>
      <c r="K464" s="148"/>
      <c r="L464" s="149" t="str">
        <f>IFERROR(VLOOKUP(D464,DB!A:I,9,0),"")</f>
        <v/>
      </c>
    </row>
  </sheetData>
  <dataValidations count="2">
    <dataValidation allowBlank="1" showInputMessage="1" showErrorMessage="1" sqref="E1" xr:uid="{9E1BC488-8814-4F8A-8DBE-742B3278AB71}"/>
    <dataValidation type="list" allowBlank="1" showInputMessage="1" showErrorMessage="1" sqref="E2:E46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2025-12-02T03:28:54Z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