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855" documentId="120_S{2AC9BD13-BADA-5192-A53E-5A8FF88502F6}" xr6:coauthVersionLast="47" xr6:coauthVersionMax="47" xr10:uidLastSave="{42F56336-1F86-4E0B-93F2-99E30CC1EF54}"/>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G9" i="4"/>
  <c r="G10" i="4"/>
  <c r="G11" i="4"/>
  <c r="G12" i="4"/>
  <c r="G1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9" i="4"/>
  <c r="J4" i="4"/>
  <c r="B3" i="4"/>
  <c r="I3" i="4"/>
  <c r="J3" i="4"/>
  <c r="L3" i="4"/>
  <c r="B4" i="4"/>
  <c r="I4" i="4"/>
  <c r="L4" i="4"/>
  <c r="B5" i="4"/>
  <c r="I5" i="4"/>
  <c r="J5" i="4"/>
  <c r="L5" i="4"/>
  <c r="B6" i="4"/>
  <c r="I6" i="4"/>
  <c r="J6" i="4"/>
  <c r="L6" i="4"/>
  <c r="B7" i="4"/>
  <c r="I7" i="4"/>
  <c r="J7" i="4"/>
  <c r="L7" i="4"/>
  <c r="B8" i="4"/>
  <c r="I8" i="4"/>
  <c r="J8" i="4"/>
  <c r="L8" i="4"/>
  <c r="B9" i="4"/>
  <c r="I9" i="4"/>
  <c r="L9" i="4"/>
  <c r="B10" i="4"/>
  <c r="I10" i="4"/>
  <c r="J10" i="4"/>
  <c r="L10" i="4"/>
  <c r="B11" i="4"/>
  <c r="I11" i="4"/>
  <c r="J11" i="4"/>
  <c r="L11" i="4"/>
  <c r="B12" i="4"/>
  <c r="I12" i="4"/>
  <c r="J12" i="4"/>
  <c r="L12" i="4"/>
  <c r="B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<sst xmlns="http://schemas.openxmlformats.org/spreadsheetml/2006/main" count="180292" uniqueCount="39130">
  <si>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</si>
  <si>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</si>
  <si>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</si>
  <si>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</si>
  <si>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</si>
  <si>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</si>
  <si>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</si>
  <si>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</si>
  <si>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</si>
  <si>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</si>
  <si>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</si>
  <si>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</si>
  <si>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</si>
  <si>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</si>
  <si>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</si>
  <si>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</si>
  <si>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</si>
  <si>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</si>
  <si>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</si>
  <si>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</si>
  <si>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</si>
  <si>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</si>
  <si>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</si>
  <si>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</si>
  <si>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</si>
  <si>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</si>
  <si>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</si>
  <si>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</si>
  <si>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</si>
  <si>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</si>
  <si>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</si>
  <si>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</si>
  <si>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</si>
  <si>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</si>
  <si>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</si>
  <si>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</si>
  <si>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</si>
  <si>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</si>
  <si>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</si>
  <si>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</si>
  <si>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</si>
  <si>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</si>
  <si>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</si>
  <si>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</si>
  <si>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</si>
  <si>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</si>
  <si>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</si>
  <si>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</si>
  <si>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</si>
  <si>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</si>
  <si>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</si>
  <si>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</si>
  <si>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</si>
  <si>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</si>
  <si>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</si>
  <si>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</si>
  <si>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</si>
  <si>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</si>
  <si>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</si>
  <si>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</si>
  <si>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</si>
  <si>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</si>
  <si>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</si>
  <si>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</si>
  <si>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</si>
  <si>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</si>
  <si>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</si>
  <si>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</si>
  <si>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</si>
  <si>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</si>
  <si>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</si>
  <si>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</si>
  <si>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</si>
  <si>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</si>
  <si>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</si>
  <si>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</si>
  <si>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</si>
  <si>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</si>
  <si>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</si>
  <si>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</si>
  <si>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</si>
  <si>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</si>
  <si>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</si>
  <si>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</si>
  <si>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</si>
  <si>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</si>
  <si>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</si>
  <si>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</si>
  <si>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</si>
  <si>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</si>
  <si>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</si>
  <si>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</si>
  <si>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</si>
  <si>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</si>
  <si>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</si>
  <si>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</si>
  <si>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</si>
  <si>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</si>
  <si>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</si>
  <si>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</si>
  <si>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</si>
  <si>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</si>
  <si>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</si>
  <si>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</si>
  <si>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</si>
  <si>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</si>
  <si>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</si>
  <si>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</si>
  <si>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</si>
  <si>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</si>
  <si>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</si>
  <si>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</si>
  <si>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</si>
  <si>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</si>
  <si>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</si>
  <si>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</si>
  <si>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</si>
  <si>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</si>
  <si>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</si>
  <si>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</si>
  <si>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</si>
  <si>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</si>
  <si>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</si>
  <si>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</si>
  <si>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</si>
  <si>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</si>
  <si>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</si>
  <si>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</si>
  <si>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</si>
  <si>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</si>
  <si>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</si>
  <si>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</si>
  <si>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</si>
  <si>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</si>
  <si>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</si>
  <si>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</si>
  <si>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</si>
  <si>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</si>
  <si>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</si>
  <si>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</si>
  <si>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</si>
  <si>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</si>
  <si>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</si>
  <si>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</si>
  <si>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</si>
  <si>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</si>
  <si>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</si>
  <si>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</si>
  <si>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</si>
  <si>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</si>
  <si>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</si>
  <si>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</si>
  <si>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</si>
  <si>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</si>
  <si>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</si>
  <si>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</si>
  <si>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</si>
  <si>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</si>
  <si>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</si>
  <si>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</si>
  <si>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</si>
  <si>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</si>
  <si>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</si>
  <si>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</si>
  <si>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</si>
  <si>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</si>
  <si>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</si>
  <si>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</si>
  <si>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</si>
  <si>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</si>
  <si>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</si>
  <si>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</si>
  <si>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</si>
  <si>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</si>
  <si>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</si>
  <si>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</si>
  <si>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</si>
  <si>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</si>
  <si>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</si>
  <si>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</si>
  <si>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</si>
  <si>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</si>
  <si>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</si>
  <si>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</si>
  <si>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</si>
  <si>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</si>
  <si>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</si>
  <si>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</si>
  <si>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</si>
  <si>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</si>
  <si>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</si>
  <si>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</si>
  <si>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</si>
  <si>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</si>
  <si>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</si>
  <si>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</si>
  <si>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</si>
  <si>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</si>
  <si>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</si>
  <si>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</si>
  <si>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</si>
  <si>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</si>
  <si>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</si>
  <si>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</si>
  <si>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</si>
  <si>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</si>
  <si>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</si>
  <si>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</si>
  <si>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</si>
  <si>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</si>
  <si>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</si>
  <si>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</si>
  <si>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</si>
  <si>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</si>
  <si>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</si>
  <si>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</si>
  <si>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</si>
  <si>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</si>
  <si>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</si>
  <si>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</si>
  <si>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</si>
  <si>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</si>
  <si>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</si>
  <si>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</si>
  <si>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</si>
  <si>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</si>
  <si>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</si>
  <si>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</si>
  <si>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</si>
  <si>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</si>
  <si>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</si>
  <si>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</si>
  <si>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</si>
  <si>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</si>
  <si>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</si>
  <si>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</si>
  <si>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</si>
  <si>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</si>
  <si>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</si>
  <si>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</si>
  <si>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</si>
  <si>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</si>
  <si>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</si>
  <si>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</si>
  <si>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</si>
  <si>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</si>
  <si>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</si>
  <si>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</si>
  <si>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</si>
  <si>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</si>
  <si>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</si>
  <si>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</si>
  <si>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</si>
  <si>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</si>
  <si>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</si>
  <si>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</si>
  <si>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</si>
  <si>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</si>
  <si>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</si>
  <si>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</si>
  <si>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</si>
  <si>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</si>
  <si>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</si>
  <si>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</si>
  <si>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</si>
  <si>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</si>
  <si>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</si>
  <si>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</si>
  <si>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</si>
  <si>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</si>
  <si>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</si>
  <si>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</si>
  <si>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</si>
  <si>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</si>
  <si>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</si>
  <si>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</si>
  <si>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</si>
  <si>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</si>
  <si>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</si>
  <si>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</si>
  <si>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</si>
  <si>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</si>
  <si>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</si>
  <si>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</si>
  <si>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</si>
  <si>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</si>
  <si>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</si>
  <si>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</si>
  <si>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</si>
  <si>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</si>
  <si>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</si>
  <si>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</si>
  <si>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</si>
  <si>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</si>
  <si>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</si>
  <si>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</si>
  <si>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</si>
  <si>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</si>
  <si>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</si>
  <si>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</si>
  <si>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</si>
  <si>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</si>
  <si>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</si>
  <si>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</si>
  <si>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</si>
  <si>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</si>
  <si>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</si>
  <si>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</si>
  <si>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</si>
  <si>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</si>
  <si>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</si>
  <si>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</si>
  <si>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</si>
  <si>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</si>
  <si>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</si>
  <si>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</si>
  <si>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</si>
  <si>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</si>
  <si>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</si>
  <si>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</si>
  <si>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</si>
  <si>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</si>
  <si>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</si>
  <si>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</si>
  <si>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</si>
  <si>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</si>
  <si>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</si>
  <si>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</si>
  <si>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</si>
  <si>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</si>
  <si>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</si>
  <si>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</si>
  <si>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</si>
  <si>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</si>
  <si>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</si>
  <si>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</si>
  <si>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</si>
  <si>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</si>
  <si>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</si>
  <si>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</si>
  <si>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</si>
  <si>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</si>
  <si>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</si>
  <si>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</si>
  <si>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</si>
  <si>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</si>
  <si>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</si>
  <si>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</si>
  <si>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</si>
  <si>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</si>
  <si>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</si>
  <si>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</si>
  <si>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</si>
  <si>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</si>
  <si>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</si>
  <si>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</si>
  <si>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</si>
  <si>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</si>
  <si>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</si>
  <si>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</si>
  <si>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</si>
  <si>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</si>
  <si>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</si>
  <si>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</si>
  <si>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</si>
  <si>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</si>
  <si>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</si>
  <si>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</si>
  <si>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</si>
  <si>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</si>
  <si>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</si>
  <si>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</si>
  <si>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</si>
  <si>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</si>
  <si>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</si>
  <si>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</si>
  <si>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</si>
  <si>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</si>
  <si>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</si>
  <si>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</si>
  <si>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</si>
  <si>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</si>
  <si>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</si>
  <si>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</si>
  <si>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</si>
  <si>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</si>
  <si>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</si>
  <si>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</si>
  <si>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</si>
  <si>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</si>
  <si>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</si>
  <si>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</si>
  <si>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</si>
  <si>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</si>
  <si>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</si>
  <si>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</si>
  <si>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</si>
  <si>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</si>
  <si>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</si>
  <si>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</si>
  <si>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</si>
  <si>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</si>
  <si>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</si>
  <si>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</si>
  <si>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</si>
  <si>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</si>
  <si>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</si>
  <si>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</si>
  <si>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</si>
  <si>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</si>
  <si>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</si>
  <si>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</si>
  <si>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</si>
  <si>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</si>
  <si>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</si>
  <si>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</si>
  <si>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</si>
  <si>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</si>
  <si>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</si>
  <si>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</si>
  <si>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</si>
  <si>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</si>
  <si>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</si>
  <si>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</si>
  <si>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</si>
  <si>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</si>
  <si>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</si>
  <si>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</si>
  <si>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</si>
  <si>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</si>
  <si>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</si>
  <si>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</si>
  <si>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</si>
  <si>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</si>
  <si>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</si>
  <si>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</si>
  <si>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</si>
  <si>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</si>
  <si>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</si>
  <si>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</si>
  <si>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</si>
  <si>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</si>
  <si>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</si>
  <si>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</si>
  <si>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</si>
  <si>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</si>
  <si>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</si>
  <si>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</si>
  <si>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</si>
  <si>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</si>
  <si>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</si>
  <si>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</si>
  <si>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</si>
  <si>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</si>
  <si>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</si>
  <si>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</si>
  <si>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</si>
  <si>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</si>
  <si>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</si>
  <si>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</si>
  <si>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</si>
  <si>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</si>
  <si>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</si>
  <si>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</si>
  <si>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</si>
  <si>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</si>
  <si>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</si>
  <si>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</si>
  <si>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</si>
  <si>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</si>
  <si>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</si>
  <si>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</si>
  <si>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</si>
  <si>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</si>
  <si>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</si>
  <si>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</si>
  <si>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</si>
  <si>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</si>
  <si>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</si>
  <si>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</si>
  <si>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</si>
  <si>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</si>
  <si>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</si>
  <si>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</si>
  <si>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</si>
  <si>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</si>
  <si>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</si>
  <si>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</si>
  <si>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</si>
  <si>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</si>
  <si>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</si>
  <si>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</si>
  <si>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</si>
  <si>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</si>
  <si>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</si>
  <si>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</si>
  <si>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</si>
  <si>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</si>
  <si>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</si>
  <si>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</si>
  <si>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</si>
  <si>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</si>
  <si>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</si>
  <si>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</si>
  <si>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</si>
  <si>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</si>
  <si>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</si>
  <si>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</si>
  <si>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</si>
  <si>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</si>
  <si>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</si>
  <si>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</si>
  <si>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</si>
  <si>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</si>
  <si>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</si>
  <si>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</si>
  <si>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</si>
  <si>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</si>
  <si>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</si>
  <si>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</si>
  <si>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</si>
  <si>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</si>
  <si>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</si>
  <si>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</si>
  <si>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</si>
  <si>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</si>
  <si>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</si>
  <si>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</si>
  <si>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</si>
  <si>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</si>
  <si>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</si>
  <si>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</si>
  <si>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</si>
  <si>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</si>
  <si>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</si>
  <si>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</si>
  <si>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</si>
  <si>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</si>
  <si>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</si>
  <si>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</si>
  <si>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</si>
  <si>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</si>
  <si>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</si>
  <si>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</si>
  <si>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</si>
  <si>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</si>
  <si>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</si>
  <si>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</si>
  <si>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</si>
  <si>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</si>
  <si>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</si>
  <si>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</si>
  <si>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</si>
  <si>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</si>
  <si>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</si>
  <si>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</si>
  <si>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</si>
  <si>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</si>
  <si>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</si>
  <si>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</si>
  <si>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</si>
  <si>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</si>
  <si>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</si>
  <si>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</si>
  <si>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</si>
  <si>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</si>
  <si>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</si>
  <si>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</si>
  <si>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</si>
  <si>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</si>
  <si>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</si>
  <si>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</si>
  <si>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</si>
  <si>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</si>
  <si>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</si>
  <si>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</si>
  <si>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</si>
  <si>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</si>
  <si>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</si>
  <si>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</si>
  <si>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</si>
  <si>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</si>
  <si>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</si>
  <si>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</si>
  <si>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</si>
  <si>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</si>
  <si>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</si>
  <si>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</si>
  <si>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</si>
  <si>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</si>
  <si>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</si>
  <si>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</si>
  <si>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</si>
  <si>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</si>
  <si>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</si>
  <si>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</si>
  <si>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</si>
  <si>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</si>
  <si>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</si>
  <si>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</si>
  <si>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</si>
  <si>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</si>
  <si>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</si>
  <si>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</si>
  <si>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</si>
  <si>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</si>
  <si>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</si>
  <si>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</si>
  <si>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</si>
  <si>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</si>
  <si>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</si>
  <si>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</si>
  <si>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</si>
  <si>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</si>
  <si>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</si>
  <si>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</si>
  <si>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</si>
  <si>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</si>
  <si>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</si>
  <si>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</si>
  <si>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</si>
  <si>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</si>
  <si>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</si>
  <si>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</si>
  <si>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</si>
  <si>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</si>
  <si>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</si>
  <si>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</si>
  <si>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</si>
  <si>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</si>
  <si>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</si>
  <si>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</si>
  <si>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</si>
  <si>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</si>
  <si>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</si>
  <si>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</si>
  <si>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</si>
  <si>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</si>
  <si>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</si>
  <si>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</si>
  <si>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</si>
  <si>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</si>
  <si>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</si>
  <si>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</si>
  <si>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</si>
  <si>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</si>
  <si>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</si>
  <si>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</si>
  <si>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</si>
  <si>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</si>
  <si>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</si>
  <si>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</si>
  <si>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</si>
  <si>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</si>
  <si>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</si>
  <si>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</si>
  <si>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</si>
  <si>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</si>
  <si>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</si>
  <si>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</si>
  <si>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</si>
  <si>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</si>
  <si>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</si>
  <si>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</si>
  <si>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</si>
  <si>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</si>
  <si>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</si>
  <si>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</si>
  <si>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</si>
  <si>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</si>
  <si>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</si>
  <si>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</si>
  <si>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</si>
  <si>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</si>
  <si>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</si>
  <si>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</si>
  <si>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</si>
  <si>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</si>
  <si>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</si>
  <si>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</si>
  <si>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</si>
  <si>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</si>
  <si>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</si>
  <si>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</si>
  <si>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</si>
  <si>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</si>
  <si>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</si>
  <si>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</si>
  <si>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</si>
  <si>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</si>
  <si>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</si>
  <si>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</si>
  <si>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</si>
  <si>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</si>
  <si>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</si>
  <si>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</si>
  <si>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</si>
  <si>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</si>
  <si>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</si>
  <si>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</si>
  <si>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</si>
  <si>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</si>
  <si>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</si>
  <si>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</si>
  <si>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</si>
  <si>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</si>
  <si>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</si>
  <si>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</si>
  <si>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</si>
  <si>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</si>
  <si>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</si>
  <si>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</si>
  <si>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</si>
  <si>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</si>
  <si>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</si>
  <si>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</si>
  <si>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</si>
  <si>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</si>
  <si>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</si>
  <si>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</si>
  <si>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</si>
  <si>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</si>
  <si>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</si>
  <si>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</si>
  <si>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</si>
  <si>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</si>
  <si>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</si>
  <si>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</si>
  <si>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</si>
  <si>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</si>
  <si>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</si>
  <si>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</si>
  <si>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</si>
  <si>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</si>
  <si>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</si>
  <si>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</si>
  <si>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</si>
  <si>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</si>
  <si>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</si>
  <si>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</si>
  <si>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</si>
  <si>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</si>
  <si>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</si>
  <si>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</si>
  <si>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</si>
  <si>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</si>
  <si>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</si>
  <si>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</si>
  <si>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</si>
  <si>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</si>
  <si>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</si>
  <si>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</si>
  <si>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</si>
  <si>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</si>
  <si>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</si>
  <si>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</si>
  <si>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</si>
  <si>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</si>
  <si>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</si>
  <si>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</si>
  <si>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</si>
  <si>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</si>
  <si>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</si>
  <si>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</si>
  <si>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</si>
  <si>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</si>
  <si>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</si>
  <si>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</si>
  <si>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</si>
  <si>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</si>
  <si>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</si>
  <si>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</si>
  <si>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</si>
  <si>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</si>
  <si>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</si>
  <si>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</si>
  <si>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</si>
  <si>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</si>
  <si>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</si>
  <si>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</si>
  <si>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</si>
  <si>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</si>
  <si>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</si>
  <si>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</si>
  <si>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</si>
  <si>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</si>
  <si>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</si>
  <si>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</si>
  <si>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</si>
  <si>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</si>
  <si>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</si>
  <si>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</si>
  <si>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</si>
  <si>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</si>
  <si>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</si>
  <si>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</si>
  <si>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</si>
  <si>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</si>
  <si>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</si>
  <si>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</si>
  <si>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</si>
  <si>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</si>
  <si>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</si>
  <si>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</si>
  <si>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</si>
  <si>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</si>
  <si>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</si>
  <si>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</si>
  <si>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</si>
  <si>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</si>
  <si>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</si>
  <si>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</si>
  <si>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</si>
  <si>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</si>
  <si>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</si>
  <si>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</si>
  <si>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</si>
  <si>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</si>
  <si>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</si>
  <si>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</si>
  <si>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</si>
  <si>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</si>
  <si>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</si>
  <si>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</si>
  <si>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</si>
  <si>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</si>
  <si>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</si>
  <si>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</si>
  <si>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</si>
  <si>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</si>
  <si>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</si>
  <si>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</si>
  <si>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</si>
  <si>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</si>
  <si>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</si>
  <si>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</si>
  <si>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</si>
  <si>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</si>
  <si>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</si>
  <si>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</si>
  <si>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</si>
  <si>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</si>
  <si>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</si>
  <si>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</si>
  <si>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</si>
  <si>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</si>
  <si>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</si>
  <si>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</si>
  <si>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</si>
  <si>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</si>
  <si>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</si>
  <si>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</si>
  <si>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</si>
  <si>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</si>
  <si>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</si>
  <si>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</si>
  <si>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</si>
  <si>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</si>
  <si>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</si>
  <si>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</si>
  <si>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</si>
  <si>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</si>
  <si>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</si>
  <si>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</si>
  <si>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</si>
  <si>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</si>
  <si>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</si>
  <si>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</si>
  <si>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</si>
  <si>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</si>
  <si>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</si>
  <si>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</si>
  <si>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</si>
  <si>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</si>
  <si>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</si>
  <si>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</si>
  <si>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</si>
  <si>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</si>
  <si>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</si>
  <si>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</si>
  <si>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</si>
  <si>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</si>
  <si>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</si>
  <si>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</si>
  <si>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</si>
  <si>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</si>
  <si>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</si>
  <si>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</si>
  <si>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</si>
  <si>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</si>
  <si>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</si>
  <si>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</si>
  <si>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</si>
  <si>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</si>
  <si>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</si>
  <si>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</si>
  <si>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</si>
  <si>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</si>
  <si>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</si>
  <si>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</si>
  <si>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</si>
  <si>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</si>
  <si>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</si>
  <si>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</si>
  <si>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</si>
  <si>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</si>
  <si>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</si>
  <si>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</si>
  <si>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</si>
  <si>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</si>
  <si>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</si>
  <si>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</si>
  <si>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</si>
  <si>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</si>
  <si>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</si>
  <si>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</si>
  <si>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</si>
  <si>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</si>
  <si>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</si>
  <si>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</si>
  <si>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</si>
  <si>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</si>
  <si>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</si>
  <si>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</si>
  <si>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</si>
  <si>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</si>
  <si>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</si>
  <si>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</si>
  <si>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</si>
  <si>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</si>
  <si>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</si>
  <si>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</si>
  <si>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</si>
  <si>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</si>
  <si>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</si>
  <si>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</si>
  <si>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</si>
  <si>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</si>
  <si>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</si>
  <si>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</si>
  <si>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</si>
  <si>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</si>
  <si>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</si>
  <si>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</si>
  <si>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</si>
  <si>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</si>
  <si>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</si>
  <si>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</si>
  <si>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</si>
  <si>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</si>
  <si>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</si>
  <si>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</si>
  <si>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</si>
  <si>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</si>
  <si>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</si>
  <si>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</si>
  <si>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</si>
  <si>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</si>
  <si>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</si>
  <si>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</si>
  <si>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</si>
  <si>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</si>
  <si>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</si>
  <si>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</si>
  <si>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</si>
  <si>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</si>
  <si>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</si>
  <si>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</si>
  <si>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</si>
  <si>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</si>
  <si>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</si>
  <si>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</si>
  <si>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</si>
  <si>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</si>
  <si>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</si>
  <si>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</si>
  <si>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</si>
  <si>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</si>
  <si>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</si>
  <si>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</si>
  <si>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</si>
  <si>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</si>
  <si>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</si>
  <si>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</si>
  <si>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</si>
  <si>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</si>
  <si>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</si>
  <si>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</si>
  <si>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</si>
  <si>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</si>
  <si>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</si>
  <si>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</si>
  <si>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</si>
  <si>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</si>
  <si>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</si>
  <si>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</si>
  <si>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</si>
  <si>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</si>
  <si>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</si>
  <si>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</si>
  <si>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</si>
  <si>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</si>
  <si>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</si>
  <si>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</si>
  <si>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</si>
  <si>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</si>
  <si>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</si>
  <si>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</si>
  <si>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</si>
  <si>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</si>
  <si>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</si>
  <si>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</si>
  <si>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</si>
  <si>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</si>
  <si>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</si>
  <si>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</si>
  <si>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</si>
  <si>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</si>
  <si>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</si>
  <si>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</si>
  <si>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</si>
  <si>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</si>
  <si>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</si>
  <si>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</si>
  <si>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</si>
  <si>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</si>
  <si>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</si>
  <si>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</si>
  <si>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</si>
  <si>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</si>
  <si>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</si>
  <si>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</si>
  <si>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</si>
  <si>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</si>
  <si>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</si>
  <si>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</si>
  <si>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</si>
  <si>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</si>
  <si>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</si>
  <si>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</si>
  <si>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</si>
  <si>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</si>
  <si>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</si>
  <si>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</si>
  <si>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</si>
  <si>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</si>
  <si>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</si>
  <si>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</si>
  <si>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</si>
  <si>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</si>
  <si>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</si>
  <si>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</si>
  <si>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</si>
  <si>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</si>
  <si>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</si>
  <si>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</si>
  <si>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</si>
  <si>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</si>
  <si>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</si>
  <si>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</si>
  <si>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</si>
  <si>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</si>
  <si>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</si>
  <si>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</si>
  <si>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</si>
  <si>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</si>
  <si>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</si>
  <si>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</si>
  <si>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</si>
  <si>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</si>
  <si>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</si>
  <si>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</si>
  <si>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</si>
  <si>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</si>
  <si>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</si>
  <si>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</si>
  <si>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</si>
  <si>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</si>
  <si>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</si>
  <si>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</si>
  <si>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</si>
  <si>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</si>
  <si>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</si>
  <si>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</si>
  <si>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</si>
  <si>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</si>
  <si>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</si>
  <si>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</si>
  <si>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</si>
  <si>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</si>
  <si>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</si>
  <si>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</si>
  <si>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</si>
  <si>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</si>
  <si>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</si>
  <si>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</si>
  <si>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</si>
  <si>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</si>
  <si>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</si>
  <si>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</si>
  <si>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</si>
  <si>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</si>
  <si>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</si>
  <si>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</si>
  <si>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</si>
  <si>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</si>
  <si>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</si>
  <si>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</si>
  <si>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</si>
  <si>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</si>
  <si>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</si>
  <si>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</si>
  <si>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</si>
  <si>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</si>
  <si>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</si>
  <si>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</si>
  <si>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</si>
  <si>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</si>
  <si>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</si>
  <si>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</si>
  <si>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</si>
  <si>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</si>
  <si>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</si>
  <si>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</si>
  <si>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</si>
  <si>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</si>
  <si>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</si>
  <si>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</si>
  <si>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</si>
  <si>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</si>
  <si>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</si>
  <si>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</si>
  <si>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</si>
  <si>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</si>
  <si>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</si>
  <si>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</si>
  <si>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</si>
  <si>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</si>
  <si>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</si>
  <si>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</si>
  <si>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</si>
  <si>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</si>
  <si>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</si>
  <si>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</si>
  <si>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</si>
  <si>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</si>
  <si>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</si>
  <si>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</si>
  <si>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</si>
  <si>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</si>
  <si>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</si>
  <si>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</si>
  <si>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</si>
  <si>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</si>
  <si>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</si>
  <si>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</si>
  <si>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</si>
  <si>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</si>
  <si>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</si>
  <si>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</si>
  <si>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</si>
  <si>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</si>
  <si>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</si>
  <si>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</si>
  <si>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</si>
  <si>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</si>
  <si>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</si>
  <si>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</si>
  <si>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</si>
  <si>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</si>
  <si>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</si>
  <si>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</si>
  <si>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</si>
  <si>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</si>
  <si>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</si>
  <si>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</si>
  <si>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</si>
  <si>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</si>
  <si>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</si>
  <si>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</si>
  <si>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</si>
  <si>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</si>
  <si>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</si>
  <si>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</si>
  <si>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</si>
  <si>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</si>
  <si>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</si>
  <si>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</si>
  <si>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</si>
  <si>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</si>
  <si>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</si>
  <si>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</si>
  <si>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</si>
  <si>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</si>
  <si>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</si>
  <si>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</si>
  <si>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</si>
  <si>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</si>
  <si>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</si>
  <si>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</si>
  <si>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</si>
  <si>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</si>
  <si>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</si>
  <si>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</si>
  <si>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</si>
  <si>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</si>
  <si>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</si>
  <si>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</si>
  <si>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</si>
  <si>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</si>
  <si>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</si>
  <si>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</si>
  <si>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</si>
  <si>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</si>
  <si>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</si>
  <si>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</si>
  <si>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</si>
  <si>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</si>
  <si>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</si>
  <si>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</si>
  <si>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</si>
  <si>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</si>
  <si>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</si>
  <si>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</si>
  <si>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</si>
  <si>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</si>
  <si>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</si>
  <si>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</si>
  <si>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</si>
  <si>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</si>
  <si>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</si>
  <si>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</si>
  <si>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</si>
  <si>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</si>
  <si>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</si>
  <si>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</si>
  <si>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</si>
  <si>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</si>
  <si>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</si>
  <si>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</si>
  <si>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</si>
  <si>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</si>
  <si>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</si>
  <si>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</si>
  <si>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</si>
  <si>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</si>
  <si>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</si>
  <si>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</si>
  <si>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</si>
  <si>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</si>
  <si>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</si>
  <si>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</si>
  <si>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</si>
  <si>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</si>
  <si>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</si>
  <si>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</si>
  <si>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</si>
  <si>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</si>
  <si>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</si>
  <si>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</si>
  <si>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</si>
  <si>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</si>
  <si>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</si>
  <si>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</si>
  <si>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</si>
  <si>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</si>
  <si>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</si>
  <si>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</si>
  <si>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</si>
  <si>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</si>
  <si>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</si>
  <si>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</si>
  <si>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</si>
  <si>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</si>
  <si>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</si>
  <si>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</si>
  <si>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</si>
  <si>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</si>
  <si>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</si>
  <si>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</si>
  <si>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</si>
  <si>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</si>
  <si>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</si>
  <si>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</si>
  <si>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</si>
  <si>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</si>
  <si>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</si>
  <si>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</si>
  <si>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</si>
  <si>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</si>
  <si>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</si>
  <si>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</si>
  <si>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</si>
  <si>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</si>
  <si>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</si>
  <si>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</si>
  <si>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</si>
  <si>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</si>
  <si>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</si>
  <si>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</si>
  <si>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</si>
  <si>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</si>
  <si>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</si>
  <si>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</si>
  <si>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</si>
  <si>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</si>
  <si>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</si>
  <si>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</si>
  <si>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</si>
  <si>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</si>
  <si>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</si>
  <si>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</si>
  <si>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</si>
  <si>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</si>
  <si>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</si>
  <si>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</si>
  <si>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</si>
  <si>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</si>
  <si>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</si>
  <si>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</si>
  <si>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</si>
  <si>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</si>
  <si>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</si>
  <si>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</si>
  <si>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</si>
  <si>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</si>
  <si>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</si>
  <si>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</si>
  <si>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</si>
  <si>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</si>
  <si>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</si>
  <si>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</si>
  <si>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</si>
  <si>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</si>
  <si>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</si>
  <si>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</si>
  <si>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</si>
  <si>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</si>
  <si>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</si>
  <si>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</si>
  <si>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</si>
  <si>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</si>
  <si>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</si>
  <si>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</si>
  <si>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</si>
  <si>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</si>
  <si>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</si>
  <si>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</si>
  <si>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</si>
  <si>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</si>
  <si>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</si>
  <si>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</si>
  <si>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</si>
  <si>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</si>
  <si>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</si>
  <si>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</si>
  <si>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</si>
  <si>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</si>
  <si>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</si>
  <si>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</si>
  <si>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</si>
  <si>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</si>
  <si>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</si>
  <si>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</si>
  <si>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</si>
  <si>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</si>
  <si>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</si>
  <si>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</si>
  <si>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</si>
  <si>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</si>
  <si>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</si>
  <si>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</si>
  <si>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</si>
  <si>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</si>
  <si>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</si>
  <si>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</si>
  <si>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</si>
  <si>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</si>
  <si>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</si>
  <si>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</si>
  <si>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</si>
  <si>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</si>
  <si>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</si>
  <si>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</si>
  <si>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</si>
  <si>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</si>
  <si>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</si>
  <si>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</si>
  <si>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</si>
  <si>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</si>
  <si>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</si>
  <si>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</si>
  <si>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</si>
  <si>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</si>
  <si>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</si>
  <si>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</si>
  <si>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</si>
  <si>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</si>
  <si>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</si>
  <si>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</si>
  <si>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</si>
  <si>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</si>
  <si>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</si>
  <si>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</si>
  <si>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</si>
  <si>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</si>
  <si>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</si>
  <si>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</si>
  <si>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</si>
  <si>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</si>
  <si>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</si>
  <si>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</si>
  <si>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</si>
  <si>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</si>
  <si>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</si>
  <si>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</si>
  <si>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</si>
  <si>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</si>
  <si>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</si>
  <si>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</si>
  <si>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</si>
  <si>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</si>
  <si>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</si>
  <si>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</si>
  <si>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</si>
  <si>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</si>
  <si>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</si>
  <si>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</si>
  <si>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</si>
  <si>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</si>
  <si>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</si>
  <si>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</si>
  <si>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</si>
  <si>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</si>
  <si>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</si>
  <si>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</si>
  <si>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</si>
  <si>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</si>
  <si>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</si>
  <si>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</si>
  <si>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</si>
  <si>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</si>
  <si>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</si>
  <si>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</si>
  <si>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</si>
  <si>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</si>
  <si>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</si>
  <si>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</si>
  <si>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</si>
  <si>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</si>
  <si>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</si>
  <si>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</si>
  <si>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</si>
  <si>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</si>
  <si>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</si>
  <si>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</si>
  <si>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</si>
  <si>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</si>
  <si>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</si>
  <si>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</si>
  <si>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</si>
  <si>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</si>
  <si>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</si>
  <si>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</si>
  <si>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</si>
  <si>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</si>
  <si>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</si>
  <si>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</si>
  <si>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</si>
  <si>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</si>
  <si>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</si>
  <si>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</si>
  <si>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</si>
  <si>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</si>
  <si>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</si>
  <si>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</si>
  <si>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</si>
  <si>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</si>
  <si>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</si>
  <si>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</si>
  <si>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</si>
  <si>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</si>
  <si>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</si>
  <si>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</si>
  <si>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</si>
  <si>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</si>
  <si>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</si>
  <si>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</si>
  <si>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</si>
  <si>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</si>
  <si>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</si>
  <si>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</si>
  <si>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</si>
  <si>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</si>
  <si>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</si>
  <si>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</si>
  <si>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</si>
  <si>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</si>
  <si>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</si>
  <si>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</si>
  <si>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</si>
  <si>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</si>
  <si>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</si>
  <si>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</si>
  <si>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</si>
  <si>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</si>
  <si>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</si>
  <si>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</si>
  <si>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</si>
  <si>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</si>
  <si>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</si>
  <si>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</si>
  <si>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</si>
  <si>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</si>
  <si>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</si>
  <si>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</si>
  <si>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</si>
  <si>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</si>
  <si>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</si>
  <si>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</si>
  <si>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</si>
  <si>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</si>
  <si>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</si>
  <si>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</si>
  <si>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</si>
  <si>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</si>
  <si>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</si>
  <si>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</si>
  <si>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</si>
  <si>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</si>
  <si>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</si>
  <si>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</si>
  <si>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</si>
  <si>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</si>
  <si>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</si>
  <si>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</si>
  <si>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</si>
  <si>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</si>
  <si>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</si>
  <si>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</si>
  <si>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</si>
  <si>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</si>
  <si>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</si>
  <si>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</si>
  <si>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</si>
  <si>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</si>
  <si>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</si>
  <si>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</si>
  <si>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</si>
  <si>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</si>
  <si>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</si>
  <si>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</si>
  <si>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</si>
  <si>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</si>
  <si>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</si>
  <si>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</si>
  <si>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</si>
  <si>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</si>
  <si>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</si>
  <si>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</si>
  <si>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</si>
  <si>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</si>
  <si>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</si>
  <si>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</si>
  <si>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</si>
  <si>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</si>
  <si>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</si>
  <si>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</si>
  <si>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</si>
  <si>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</si>
  <si>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</si>
  <si>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</si>
  <si>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</si>
  <si>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</si>
  <si>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</si>
  <si>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</si>
  <si>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</si>
  <si>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</si>
  <si>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</si>
  <si>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</si>
  <si>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</si>
  <si>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</si>
  <si>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</si>
  <si>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</si>
  <si>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</si>
  <si>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</si>
  <si>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</si>
  <si>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</si>
  <si>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</si>
  <si>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</si>
  <si>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</si>
  <si>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</si>
  <si>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</si>
  <si>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</si>
  <si>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</si>
  <si>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</si>
  <si>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</si>
  <si>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</si>
  <si>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</si>
  <si>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</si>
  <si>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</si>
  <si>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</si>
  <si>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</si>
  <si>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</si>
  <si>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</si>
  <si>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</si>
  <si>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</si>
  <si>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</si>
  <si>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</si>
  <si>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</si>
  <si>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</si>
  <si>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</si>
  <si>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</si>
  <si>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</si>
  <si>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</si>
  <si>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</si>
  <si>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</si>
  <si>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</si>
  <si>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</si>
  <si>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</si>
  <si>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</si>
  <si>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</si>
  <si>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</si>
  <si>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</si>
  <si>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</si>
  <si>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</si>
  <si>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</si>
  <si>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</si>
  <si>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</si>
  <si>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</si>
  <si>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</si>
  <si>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</si>
  <si>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</si>
  <si>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</si>
  <si>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</si>
  <si>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</si>
  <si>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</si>
  <si>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</si>
  <si>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</si>
  <si>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</si>
  <si>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</si>
  <si>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</si>
  <si>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</si>
  <si>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</si>
  <si>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</si>
  <si>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</si>
  <si>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</si>
  <si>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</si>
  <si>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</si>
  <si>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</si>
  <si>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</si>
  <si>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</si>
  <si>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</si>
  <si>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</si>
  <si>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</si>
  <si>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</si>
  <si>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</si>
  <si>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</si>
  <si>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</si>
  <si>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</si>
  <si>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</si>
  <si>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</si>
  <si>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</si>
  <si>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</si>
  <si>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</si>
  <si>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</si>
  <si>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</si>
  <si>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</si>
  <si>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</si>
  <si>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</si>
  <si>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</si>
  <si>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</si>
  <si>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</si>
  <si>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</si>
  <si>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</si>
  <si>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</si>
  <si>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</si>
  <si>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</si>
  <si>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</si>
  <si>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</si>
  <si>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</si>
  <si>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</si>
  <si>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</si>
  <si>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</si>
  <si>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</si>
  <si>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</si>
  <si>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</si>
  <si>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</si>
  <si>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</si>
  <si>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</si>
  <si>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</si>
  <si>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</si>
  <si>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</si>
  <si>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</si>
  <si>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</si>
  <si>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</si>
  <si>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</si>
  <si>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</si>
  <si>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</si>
  <si>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</si>
  <si>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</si>
  <si>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</si>
  <si>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</si>
  <si>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</si>
  <si>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</si>
  <si>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</si>
  <si>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</si>
  <si>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</si>
  <si>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</si>
  <si>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</si>
  <si>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</si>
  <si>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</si>
  <si>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</si>
  <si>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</si>
  <si>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</si>
  <si>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</si>
  <si>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</si>
  <si>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</si>
  <si>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</si>
  <si>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</si>
  <si>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</si>
  <si>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</si>
  <si>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</si>
  <si>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</si>
  <si>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</si>
  <si>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</si>
  <si>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</si>
  <si>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</si>
  <si>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</si>
  <si>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</si>
  <si>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</si>
  <si>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</si>
  <si>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</si>
  <si>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</si>
  <si>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</si>
  <si>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</si>
  <si>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</si>
  <si>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</si>
  <si>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</si>
  <si>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</si>
  <si>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</si>
  <si>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</si>
  <si>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</si>
  <si>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</si>
  <si>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</si>
  <si>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</si>
  <si>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</si>
  <si>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</si>
  <si>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</si>
  <si>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</si>
  <si>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</si>
  <si>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</si>
  <si>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</si>
  <si>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</si>
  <si>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</si>
  <si>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</si>
  <si>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</si>
  <si>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</si>
  <si>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</si>
  <si>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</si>
  <si>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</si>
  <si>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</si>
  <si>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</si>
  <si>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</si>
  <si>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</si>
  <si>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</si>
  <si>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</si>
  <si>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</si>
  <si>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</si>
  <si>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</si>
  <si>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</si>
  <si>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</si>
  <si>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</si>
  <si>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</si>
  <si>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</si>
  <si>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</si>
  <si>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</si>
  <si>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</si>
  <si>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</si>
  <si>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</si>
  <si>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</si>
  <si>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</si>
  <si>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</si>
  <si>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</si>
  <si>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</si>
  <si>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</si>
  <si>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</si>
  <si>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</si>
  <si>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</si>
  <si>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</si>
  <si>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</si>
  <si>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</si>
  <si>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</si>
  <si>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</si>
  <si>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</si>
  <si>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</si>
  <si>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</si>
  <si>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</si>
  <si>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</si>
  <si>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</si>
  <si>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</si>
  <si>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</si>
  <si>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</si>
  <si>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</si>
  <si>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</si>
  <si>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</si>
  <si>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</si>
  <si>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</si>
  <si>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</si>
  <si>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</si>
  <si>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</si>
  <si>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</si>
  <si>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</si>
  <si>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</si>
  <si>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</si>
  <si>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</si>
  <si>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</si>
  <si>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</si>
  <si>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</si>
  <si>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</si>
  <si>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</si>
  <si>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</si>
  <si>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</si>
  <si>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</si>
  <si>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</si>
  <si>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</si>
  <si>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</si>
  <si>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</si>
  <si>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</si>
  <si>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</si>
  <si>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</si>
  <si>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</si>
  <si>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</si>
  <si>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</si>
  <si>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</si>
  <si>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</si>
  <si>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</si>
  <si>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</si>
  <si>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</si>
  <si>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</si>
  <si>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</si>
  <si>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</si>
  <si>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</si>
  <si>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</si>
  <si>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</si>
  <si>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</si>
  <si>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</si>
  <si>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</si>
  <si>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</si>
  <si>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</si>
  <si>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</si>
  <si>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</si>
  <si>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</si>
  <si>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</si>
  <si>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</si>
  <si>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</si>
  <si>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</si>
  <si>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</si>
  <si>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</si>
  <si>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</si>
  <si>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</si>
  <si>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</si>
  <si>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</si>
  <si>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</si>
  <si>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</si>
  <si>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</si>
  <si>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</si>
  <si>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</si>
  <si>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</si>
  <si>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</si>
  <si>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</si>
  <si>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</si>
  <si>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</si>
  <si>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</si>
  <si>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</si>
  <si>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</si>
  <si>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</si>
  <si>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</si>
  <si>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</si>
  <si>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</si>
  <si>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</si>
  <si>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</si>
  <si>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</si>
  <si>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</si>
  <si>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</si>
  <si>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</si>
  <si>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</si>
  <si>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</si>
  <si>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</si>
  <si>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</si>
  <si>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</si>
  <si>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</si>
  <si>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</si>
  <si>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</si>
  <si>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</si>
  <si>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</si>
  <si>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</si>
  <si>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</si>
  <si>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</si>
  <si>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</si>
  <si>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</si>
  <si>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</si>
  <si>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</si>
  <si>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</si>
  <si>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</si>
  <si>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</si>
  <si>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</si>
  <si>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</si>
  <si>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</si>
  <si>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</si>
  <si>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</si>
  <si>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</si>
  <si>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</si>
  <si>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</si>
  <si>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</si>
  <si>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</si>
  <si>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</si>
  <si>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</si>
  <si>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</si>
  <si>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</si>
  <si>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</si>
  <si>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</si>
  <si>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</si>
  <si>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</si>
  <si>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</si>
  <si>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</si>
  <si>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</si>
  <si>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</si>
  <si>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</si>
  <si>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</si>
  <si>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</si>
  <si>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</si>
  <si>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</si>
  <si>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</si>
  <si>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</si>
  <si>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</si>
  <si>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</si>
  <si>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</si>
  <si>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</si>
  <si>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</si>
  <si>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</si>
  <si>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</si>
  <si>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</si>
  <si>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</si>
  <si>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</si>
  <si>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</si>
  <si>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</si>
  <si>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</si>
  <si>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</si>
  <si>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</si>
  <si>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</si>
  <si>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</si>
  <si>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</si>
  <si>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</si>
  <si>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</si>
  <si>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</si>
  <si>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</si>
  <si>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</si>
  <si>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</si>
  <si>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</si>
  <si>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</si>
  <si>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</si>
  <si>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</si>
  <si>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</si>
  <si>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</si>
  <si>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</si>
  <si>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</si>
  <si>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</si>
  <si>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</si>
  <si>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</si>
  <si>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</si>
  <si>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</si>
  <si>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</si>
  <si>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</si>
  <si>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</si>
  <si>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</si>
  <si>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</si>
  <si>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</si>
  <si>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</si>
  <si>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</si>
  <si>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</si>
  <si>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</si>
  <si>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</si>
  <si>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</si>
  <si>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</si>
  <si>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</si>
  <si>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</si>
  <si>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</si>
  <si>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</si>
  <si>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</si>
  <si>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</si>
  <si>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</si>
  <si>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</si>
  <si>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</si>
  <si>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</si>
  <si>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</si>
  <si>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</si>
  <si>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</si>
  <si>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</si>
  <si>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</si>
  <si>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</si>
  <si>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</si>
  <si>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</si>
  <si>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</si>
  <si>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</si>
  <si>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</si>
  <si>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</si>
  <si>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</si>
  <si>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</si>
  <si>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</si>
  <si>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</si>
  <si>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</si>
  <si>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</si>
  <si>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</si>
  <si>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</si>
  <si>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</si>
  <si>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</si>
  <si>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</si>
  <si>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</si>
  <si>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</si>
  <si>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</si>
  <si>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</si>
  <si>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</si>
  <si>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</si>
  <si>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</si>
  <si>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</si>
  <si>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</si>
  <si>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</si>
  <si>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</si>
  <si>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</si>
  <si>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</si>
  <si>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</si>
  <si>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</si>
  <si>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</si>
  <si>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</si>
  <si>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</si>
  <si>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</si>
  <si>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</si>
  <si>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</si>
  <si>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</si>
  <si>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</si>
  <si>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</si>
  <si>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</si>
  <si>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</si>
  <si>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</si>
  <si>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</si>
  <si>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</si>
  <si>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</si>
  <si>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</si>
  <si>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</si>
  <si>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</si>
  <si>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</si>
  <si>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</si>
  <si>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</si>
  <si>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</si>
  <si>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</si>
  <si>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</si>
  <si>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</si>
  <si>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</si>
  <si>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</si>
  <si>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</si>
  <si>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</si>
  <si>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</si>
  <si>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</si>
  <si>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</si>
  <si>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</si>
  <si>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</si>
  <si>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</si>
  <si>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</si>
  <si>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</si>
  <si>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</si>
  <si>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</si>
  <si>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</si>
  <si>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</si>
  <si>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</si>
  <si>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</si>
  <si>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</si>
  <si>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</si>
  <si>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</si>
  <si>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</si>
  <si>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</si>
  <si>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</si>
  <si>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</si>
  <si>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</si>
  <si>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</si>
  <si>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</si>
  <si>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</si>
  <si>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</si>
  <si>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</si>
  <si>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</si>
  <si>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</si>
  <si>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</si>
  <si>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</si>
  <si>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</si>
  <si>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</si>
  <si>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</si>
  <si>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</si>
  <si>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</si>
  <si>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</si>
  <si>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</si>
  <si>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</si>
  <si>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</si>
  <si>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</si>
  <si>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</si>
  <si>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</si>
  <si>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</si>
  <si>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</si>
  <si>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</si>
  <si>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</si>
  <si>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</si>
  <si>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</si>
  <si>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</si>
  <si>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</si>
  <si>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</si>
  <si>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</si>
  <si>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</si>
  <si>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</si>
  <si>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</si>
  <si>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</si>
  <si>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</si>
  <si>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</si>
  <si>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</si>
  <si>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</si>
  <si>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</si>
  <si>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</si>
  <si>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</si>
  <si>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</si>
  <si>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</si>
  <si>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</si>
  <si>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</si>
  <si>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</si>
  <si>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</si>
  <si>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</si>
  <si>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</si>
  <si>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</si>
  <si>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</si>
  <si>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</si>
  <si>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</si>
  <si>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</si>
  <si>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</si>
  <si>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</si>
  <si>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</si>
  <si>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</si>
  <si>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</si>
  <si>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</si>
  <si>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</si>
  <si>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</si>
  <si>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</si>
  <si>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</si>
  <si>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</si>
  <si>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</si>
  <si>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</si>
  <si>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</si>
  <si>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</si>
  <si>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</si>
  <si>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</si>
  <si>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</si>
  <si>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</si>
  <si>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</si>
  <si>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</si>
  <si>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</si>
  <si>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</si>
  <si>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</si>
  <si>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</si>
  <si>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</si>
  <si>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</si>
  <si>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</si>
  <si>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</si>
  <si>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</si>
  <si>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</si>
  <si>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</si>
  <si>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</si>
  <si>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</si>
  <si>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</si>
  <si>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</si>
  <si>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</si>
  <si>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</si>
  <si>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</si>
  <si>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</si>
  <si>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</si>
  <si>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</si>
  <si>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</si>
  <si>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</si>
  <si>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</si>
  <si>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</si>
  <si>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</si>
  <si>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</si>
  <si>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</si>
  <si>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</si>
  <si>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</si>
  <si>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</si>
  <si>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</si>
  <si>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</si>
  <si>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</si>
  <si>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</si>
  <si>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</si>
  <si>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</si>
  <si>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</si>
  <si>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</si>
  <si>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</si>
  <si>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</si>
  <si>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</si>
  <si>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</si>
  <si>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</si>
  <si>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</si>
  <si>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</si>
  <si>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</si>
  <si>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</si>
  <si>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</si>
  <si>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</si>
  <si>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</si>
  <si>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</si>
  <si>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</si>
  <si>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</si>
  <si>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</si>
  <si>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</si>
  <si>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</si>
  <si>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</si>
  <si>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</si>
  <si>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</si>
  <si>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</si>
  <si>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</si>
  <si>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</si>
  <si>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</si>
  <si>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</si>
  <si>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</si>
  <si>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</si>
  <si>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</si>
  <si>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</si>
  <si>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</si>
  <si>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</si>
  <si>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</si>
  <si>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</si>
  <si>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</si>
  <si>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</si>
  <si>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</si>
  <si>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</si>
  <si>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</si>
  <si>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</si>
  <si>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</si>
  <si>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</si>
  <si>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</si>
  <si>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</si>
  <si>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</si>
  <si>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</si>
  <si>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</si>
  <si>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</si>
  <si>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</si>
  <si>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</si>
  <si>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</si>
  <si>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</si>
  <si>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</si>
  <si>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</si>
  <si>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</si>
  <si>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</si>
  <si>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</si>
  <si>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</si>
  <si>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</si>
  <si>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</si>
  <si>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</si>
  <si>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</si>
  <si>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</si>
  <si>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</si>
  <si>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</si>
  <si>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</si>
  <si>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</si>
  <si>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</si>
  <si>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</si>
  <si>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</si>
  <si>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</si>
  <si>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</si>
  <si>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</si>
  <si>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</si>
  <si>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</si>
  <si>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</si>
  <si>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</si>
  <si>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</si>
  <si>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</si>
  <si>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</si>
  <si>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</si>
  <si>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</si>
  <si>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</si>
  <si>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</si>
  <si>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</si>
  <si>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</si>
  <si>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</si>
  <si>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</si>
  <si>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</si>
  <si>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</si>
  <si>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</si>
  <si>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</si>
  <si>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</si>
  <si>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</si>
  <si>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</si>
  <si>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</si>
  <si>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</si>
  <si>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</si>
  <si>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</si>
  <si>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</si>
  <si>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</si>
  <si>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</si>
  <si>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</si>
  <si>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</si>
  <si>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</si>
  <si>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</si>
  <si>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</si>
  <si>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</si>
  <si>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</si>
  <si>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</si>
  <si>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</si>
  <si>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</si>
  <si>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</si>
  <si>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</si>
  <si>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</si>
  <si>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</si>
  <si>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</si>
  <si>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</si>
  <si>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</si>
  <si>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</si>
  <si>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</si>
  <si>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</si>
  <si>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</si>
  <si>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</si>
  <si>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</si>
  <si>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</si>
  <si>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</si>
  <si>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</si>
  <si>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</si>
  <si>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</si>
  <si>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</si>
  <si>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</si>
  <si>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</si>
  <si>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</si>
  <si>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</si>
  <si>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</si>
  <si>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</si>
  <si>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</si>
  <si>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</si>
  <si>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</si>
  <si>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</si>
  <si>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</si>
  <si>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</si>
  <si>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</si>
  <si>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</si>
  <si>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</si>
  <si>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</si>
  <si>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</si>
  <si>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</si>
  <si>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</si>
  <si>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</si>
  <si>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</si>
  <si>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</si>
  <si>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</si>
  <si>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</si>
  <si>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</si>
  <si>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</si>
  <si>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</si>
  <si>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</si>
  <si>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</si>
  <si>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</si>
  <si>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</si>
  <si>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</si>
  <si>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</si>
  <si>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</si>
  <si>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</si>
  <si>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</si>
  <si>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</si>
  <si>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</si>
  <si>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</si>
  <si>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</si>
  <si>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</si>
  <si>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</si>
  <si>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</si>
  <si>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</si>
  <si>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</si>
  <si>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</si>
  <si>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</si>
  <si>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</si>
  <si>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</si>
  <si>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</si>
  <si>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</si>
  <si>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</si>
  <si>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</si>
  <si>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</si>
  <si>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</si>
  <si>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</si>
  <si>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</si>
  <si>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</si>
  <si>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</si>
  <si>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</si>
  <si>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</si>
  <si>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</si>
  <si>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</si>
  <si>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</si>
  <si>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</si>
  <si>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</si>
  <si>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</si>
  <si>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</si>
  <si>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</si>
  <si>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</si>
  <si>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</si>
  <si>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</si>
  <si>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</si>
  <si>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</si>
  <si>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</si>
  <si>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</si>
  <si>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</si>
  <si>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</si>
  <si>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</si>
  <si>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</si>
  <si>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</si>
  <si>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</si>
  <si>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</si>
  <si>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</si>
  <si>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</si>
  <si>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</si>
  <si>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</si>
  <si>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</si>
  <si>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</si>
  <si>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</si>
  <si>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</si>
  <si>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</si>
  <si>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</si>
  <si>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</si>
  <si>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</si>
  <si>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</si>
  <si>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</si>
  <si>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</si>
  <si>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</si>
  <si>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</si>
  <si>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</si>
  <si>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</si>
  <si>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</si>
  <si>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</si>
  <si>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</si>
  <si>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</si>
  <si>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</si>
  <si>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</si>
  <si>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</si>
  <si>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</si>
  <si>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</si>
  <si>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</si>
  <si>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</si>
  <si>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</si>
  <si>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</si>
  <si>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</si>
  <si>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</si>
  <si>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</si>
  <si>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</si>
  <si>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</si>
  <si>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</si>
  <si>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</si>
  <si>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</si>
  <si>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</si>
  <si>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</si>
  <si>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</si>
  <si>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</si>
  <si>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</si>
  <si>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</si>
  <si>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</si>
  <si>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</si>
  <si>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</si>
  <si>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</si>
  <si>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</si>
  <si>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</si>
  <si>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</si>
  <si>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</si>
  <si>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</si>
  <si>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</si>
  <si>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</si>
  <si>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</si>
  <si>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</si>
  <si>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</si>
  <si>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</si>
  <si>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</si>
  <si>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</si>
  <si>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</si>
  <si>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</si>
  <si>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</si>
  <si>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</si>
  <si>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</si>
  <si>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</si>
  <si>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</si>
  <si>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</si>
  <si>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</si>
  <si>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</si>
  <si>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</si>
  <si>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</si>
  <si>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</si>
  <si>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</si>
  <si>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</si>
  <si>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</si>
  <si>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</si>
  <si>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</si>
  <si>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</si>
  <si>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</si>
  <si>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</si>
  <si>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</si>
  <si>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</si>
  <si>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</si>
  <si>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</si>
  <si>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</si>
  <si>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</si>
  <si>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</si>
  <si>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</si>
  <si>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</si>
  <si>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</si>
  <si>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</si>
  <si>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</si>
  <si>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</si>
  <si>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</si>
  <si>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</si>
  <si>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</si>
  <si>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</si>
  <si>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</si>
  <si>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</si>
  <si>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</si>
  <si>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</si>
  <si>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</si>
  <si>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</si>
  <si>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</si>
  <si>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</si>
  <si>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</si>
  <si>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</si>
  <si>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</si>
  <si>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</si>
  <si>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</si>
  <si>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</si>
  <si>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</si>
  <si>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</si>
  <si>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</si>
  <si>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</si>
  <si>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</si>
  <si>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</si>
  <si>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</si>
  <si>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</si>
  <si>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</si>
  <si>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</si>
  <si>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</si>
  <si>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</si>
  <si>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</si>
  <si>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</si>
  <si>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</si>
  <si>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</si>
  <si>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</si>
  <si>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</si>
  <si>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</si>
  <si>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</si>
  <si>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</si>
  <si>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</si>
  <si>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</si>
  <si>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</si>
  <si>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</si>
  <si>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</si>
  <si>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</si>
  <si>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</si>
  <si>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</si>
  <si>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</si>
  <si>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</si>
  <si>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</si>
  <si>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</si>
  <si>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</si>
  <si>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</si>
  <si>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</si>
  <si>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</si>
  <si>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</si>
  <si>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</si>
  <si>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</si>
  <si>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</si>
  <si>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</si>
  <si>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</si>
  <si>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</si>
  <si>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</si>
  <si>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</si>
  <si>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</si>
  <si>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</si>
  <si>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</si>
  <si>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</si>
  <si>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</si>
  <si>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</si>
  <si>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</si>
  <si>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</si>
  <si>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</si>
  <si>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</si>
  <si>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</si>
  <si>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</si>
  <si>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</si>
  <si>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</si>
  <si>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</si>
  <si>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</si>
  <si>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</si>
  <si>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</si>
  <si>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</si>
  <si>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</si>
  <si>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</si>
  <si>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</si>
  <si>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</si>
  <si>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</si>
  <si>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</si>
  <si>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</si>
  <si>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</si>
  <si>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</si>
  <si>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</si>
  <si>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</si>
  <si>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</si>
  <si>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</si>
  <si>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</si>
  <si>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</si>
  <si>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</si>
  <si>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</si>
  <si>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</si>
  <si>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</si>
  <si>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</si>
  <si>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</si>
  <si>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</si>
  <si>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</si>
  <si>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</si>
  <si>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</si>
  <si>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</si>
  <si>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</si>
  <si>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</si>
  <si>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</si>
  <si>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</si>
  <si>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</si>
  <si>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</si>
  <si>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</si>
  <si>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</si>
  <si>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</si>
  <si>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</si>
  <si>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</si>
  <si>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</si>
  <si>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</si>
  <si>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</si>
  <si>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</si>
  <si>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</si>
  <si>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</si>
  <si>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</si>
  <si>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</si>
  <si>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</si>
  <si>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</si>
  <si>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</si>
  <si>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</si>
  <si>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</si>
  <si>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</si>
  <si>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</si>
  <si>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</si>
  <si>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</si>
  <si>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</si>
  <si>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</si>
  <si>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</si>
  <si>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</si>
  <si>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</si>
  <si>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</si>
  <si>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</si>
  <si>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</si>
  <si>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</si>
  <si>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</si>
  <si>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</si>
  <si>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</si>
  <si>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</si>
  <si>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</si>
  <si>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</si>
  <si>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</si>
  <si>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</si>
  <si>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</si>
  <si>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</si>
  <si>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</si>
  <si>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</si>
  <si>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</si>
  <si>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</si>
  <si>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</si>
  <si>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</si>
  <si>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</si>
  <si>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</si>
  <si>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</si>
  <si>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</si>
  <si>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</si>
  <si>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</si>
  <si>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</si>
  <si>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</si>
  <si>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</si>
  <si>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</si>
  <si>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</si>
  <si>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</si>
  <si>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</si>
  <si>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</si>
  <si>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</si>
  <si>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</si>
  <si>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</si>
  <si>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</si>
  <si>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</si>
  <si>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</si>
  <si>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</si>
  <si>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</si>
  <si>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</si>
  <si>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</si>
  <si>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</si>
  <si>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</si>
  <si>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</si>
  <si>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</si>
  <si>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</si>
  <si>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</si>
  <si>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</si>
  <si>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</si>
  <si>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</si>
  <si>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</si>
  <si>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</si>
  <si>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</si>
  <si>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</si>
  <si>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</si>
  <si>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</si>
  <si>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</si>
  <si>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</si>
  <si>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</si>
  <si>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</si>
  <si>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</si>
  <si>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</si>
  <si>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</si>
  <si>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</si>
  <si>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</si>
  <si>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</si>
  <si>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</si>
  <si>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</si>
  <si>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</si>
  <si>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</si>
  <si>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</si>
  <si>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</si>
  <si>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</si>
  <si>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</si>
  <si>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</si>
  <si>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</si>
  <si>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</si>
  <si>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</si>
  <si>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</si>
  <si>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</si>
  <si>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</si>
  <si>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</si>
  <si>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</si>
  <si>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</si>
  <si>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</si>
  <si>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</si>
  <si>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</si>
  <si>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</si>
  <si>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</si>
  <si>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</si>
  <si>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</si>
  <si>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</si>
  <si>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</si>
  <si>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</si>
  <si>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</si>
  <si>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</si>
  <si>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</si>
  <si>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</si>
  <si>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</si>
  <si>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</si>
  <si>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</si>
  <si>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</si>
  <si>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</si>
  <si>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</si>
  <si>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</si>
  <si>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</si>
  <si>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</si>
  <si>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</si>
  <si>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</si>
  <si>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</si>
  <si>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</si>
  <si>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</si>
  <si>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</si>
  <si>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</si>
  <si>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</si>
  <si>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</si>
  <si>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</si>
  <si>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</si>
  <si>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</si>
  <si>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</si>
  <si>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</si>
  <si>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</si>
  <si>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</si>
  <si>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</si>
  <si>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</si>
  <si>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</si>
  <si>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</si>
  <si>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</si>
  <si>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</si>
  <si>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</si>
  <si>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</si>
  <si>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</si>
  <si>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</si>
  <si>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</si>
  <si>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</si>
  <si>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</si>
  <si>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</si>
  <si>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</si>
  <si>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</si>
  <si>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</si>
  <si>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</si>
  <si>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</si>
  <si>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</si>
  <si>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</si>
  <si>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</si>
  <si>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</si>
  <si>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</si>
  <si>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</si>
  <si>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</si>
  <si>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</si>
  <si>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</si>
  <si>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</si>
  <si>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</si>
  <si>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</si>
  <si>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</si>
  <si>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</si>
  <si>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</si>
  <si>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</si>
  <si>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</si>
  <si>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</si>
  <si>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</si>
  <si>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</si>
  <si>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</si>
  <si>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</si>
  <si>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</si>
  <si>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</si>
  <si>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</si>
  <si>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</si>
  <si>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</si>
  <si>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</si>
  <si>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</si>
  <si>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</si>
  <si>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</si>
  <si>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</si>
  <si>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</si>
  <si>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</si>
  <si>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</si>
  <si>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</si>
  <si>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</si>
  <si>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</si>
  <si>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</si>
  <si>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</si>
  <si>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</si>
  <si>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</si>
  <si>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</si>
  <si>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</si>
  <si>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</si>
  <si>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</si>
  <si>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</si>
  <si>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</si>
  <si>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</si>
  <si>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</si>
  <si>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</si>
  <si>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</si>
  <si>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</si>
  <si>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</si>
  <si>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</si>
  <si>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</si>
  <si>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</si>
  <si>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</si>
  <si>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</si>
  <si>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</si>
  <si>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</si>
  <si>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</si>
  <si>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</si>
  <si>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</si>
  <si>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</si>
  <si>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</si>
  <si>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</si>
  <si>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</si>
  <si>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</si>
  <si>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</si>
  <si>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</si>
  <si>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</si>
  <si>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</si>
  <si>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</si>
  <si>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</si>
  <si>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</si>
  <si>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</si>
  <si>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</si>
  <si>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</si>
  <si>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</si>
  <si>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</si>
  <si>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</si>
  <si>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</si>
  <si>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</si>
  <si>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</si>
  <si>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</si>
  <si>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</si>
  <si>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</si>
  <si>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</si>
  <si>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</si>
  <si>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</si>
  <si>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</si>
  <si>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</si>
  <si>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</si>
  <si>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</si>
  <si>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</si>
  <si>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</si>
  <si>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</si>
  <si>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</si>
  <si>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</si>
  <si>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</si>
  <si>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</si>
  <si>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</si>
  <si>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</si>
  <si>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</si>
  <si>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</si>
  <si>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</si>
  <si>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</si>
  <si>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</si>
  <si>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</si>
  <si>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</si>
  <si>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</si>
  <si>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</si>
  <si>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</si>
  <si>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</si>
  <si>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</si>
  <si>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</si>
  <si>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</si>
  <si>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</si>
  <si>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</si>
  <si>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</si>
  <si>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</si>
  <si>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</si>
  <si>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</si>
  <si>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</si>
  <si>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</si>
  <si>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</si>
  <si>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</si>
  <si>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</si>
  <si>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</si>
  <si>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</si>
  <si>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</si>
  <si>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</si>
  <si>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</si>
  <si>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</si>
  <si>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</si>
  <si>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</si>
  <si>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</si>
  <si>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</si>
  <si>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</si>
  <si>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</si>
  <si>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</si>
  <si>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</si>
  <si>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</si>
  <si>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</si>
  <si>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</si>
  <si>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</si>
  <si>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</si>
  <si>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</si>
  <si>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</si>
  <si>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</si>
  <si>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</si>
  <si>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</si>
  <si>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</si>
  <si>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</si>
  <si>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</si>
  <si>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</si>
  <si>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</si>
  <si>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</si>
  <si>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</si>
  <si>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</si>
  <si>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</si>
  <si>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</si>
  <si>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</si>
  <si>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</si>
  <si>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</si>
  <si>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</si>
  <si>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</si>
  <si>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</si>
  <si>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</si>
  <si>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</si>
  <si>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</si>
  <si>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</si>
  <si>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</si>
  <si>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</si>
  <si>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</si>
  <si>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</si>
  <si>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</si>
  <si>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</si>
  <si>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</si>
  <si>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</si>
  <si>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</si>
  <si>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</si>
  <si>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</si>
  <si>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</si>
  <si>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</si>
  <si>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</si>
  <si>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</si>
  <si>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</si>
  <si>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</si>
  <si>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</si>
  <si>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</si>
  <si>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</si>
  <si>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</si>
  <si>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</si>
  <si>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</si>
  <si>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</si>
  <si>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</si>
  <si>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</si>
  <si>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</si>
  <si>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</si>
  <si>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</si>
  <si>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</si>
  <si>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</si>
  <si>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</si>
  <si>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</si>
  <si>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</si>
  <si>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</si>
  <si>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</si>
  <si>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</si>
  <si>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</si>
  <si>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</si>
  <si>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</si>
  <si>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</si>
  <si>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</si>
  <si>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</si>
  <si>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</si>
  <si>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</si>
  <si>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</si>
  <si>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</si>
  <si>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</si>
  <si>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</si>
  <si>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</si>
  <si>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</si>
  <si>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</si>
  <si>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</si>
  <si>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</si>
  <si>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</si>
  <si>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</si>
  <si>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</si>
  <si>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</si>
  <si>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</si>
  <si>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</si>
  <si>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</si>
  <si>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</si>
  <si>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</si>
  <si>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</si>
  <si>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</si>
  <si>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</si>
  <si>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</si>
  <si>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</si>
  <si>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</si>
  <si>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</si>
  <si>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</si>
  <si>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</si>
  <si>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</si>
  <si>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</si>
  <si>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</si>
  <si>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</si>
  <si>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</si>
  <si>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</si>
  <si>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</si>
  <si>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</si>
  <si>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</si>
  <si>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</si>
  <si>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</si>
  <si>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</si>
  <si>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</si>
  <si>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</si>
  <si>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</si>
  <si>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</si>
  <si>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</si>
  <si>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</si>
  <si>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</si>
  <si>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</si>
  <si>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</si>
  <si>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</si>
  <si>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</si>
  <si>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</si>
  <si>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</si>
  <si>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</si>
  <si>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</si>
  <si>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</si>
  <si>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</si>
  <si>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</si>
  <si>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</si>
  <si>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</si>
  <si>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</si>
  <si>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</si>
  <si>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</si>
  <si>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</si>
  <si>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</si>
  <si>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</si>
  <si>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</si>
  <si>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</si>
  <si>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</si>
  <si>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</si>
  <si>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</si>
  <si>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</si>
  <si>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</si>
  <si>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</si>
  <si>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</si>
  <si>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</si>
  <si>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</si>
  <si>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</si>
  <si>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</si>
  <si>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</si>
  <si>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</si>
  <si>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</si>
  <si>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</si>
  <si>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</si>
  <si>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</si>
  <si>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</si>
  <si>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</si>
  <si>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</si>
  <si>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</si>
  <si>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</si>
  <si>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</si>
  <si>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</si>
  <si>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</si>
  <si>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</si>
  <si>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</si>
  <si>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</si>
  <si>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</si>
  <si>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</si>
  <si>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</si>
  <si>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</si>
  <si>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</si>
  <si>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</si>
  <si>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</si>
  <si>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</si>
  <si>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</si>
  <si>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</si>
  <si>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</si>
  <si>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</si>
  <si>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</si>
  <si>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</si>
  <si>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</si>
  <si>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</si>
  <si>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</si>
  <si>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</si>
  <si>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</si>
  <si>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</si>
  <si>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</si>
  <si>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</si>
  <si>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</si>
  <si>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</si>
  <si>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</si>
  <si>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</si>
  <si>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</si>
  <si>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</si>
  <si>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</si>
  <si>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</si>
  <si>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</si>
  <si>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</si>
  <si>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</si>
  <si>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</si>
  <si>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</si>
  <si>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</si>
  <si>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</si>
  <si>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</si>
  <si>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</si>
  <si>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</si>
  <si>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</si>
  <si>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</si>
  <si>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</si>
  <si>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</si>
  <si>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</si>
  <si>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</si>
  <si>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</si>
  <si>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</si>
  <si>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</si>
  <si>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</si>
  <si>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</si>
  <si>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</si>
  <si>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</si>
  <si>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</si>
  <si>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</si>
  <si>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</si>
  <si>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</si>
  <si>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</si>
  <si>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</si>
  <si>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</si>
  <si>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</si>
  <si>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</si>
  <si>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</si>
  <si>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</si>
  <si>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</si>
  <si>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</si>
  <si>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</si>
  <si>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</si>
  <si>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</si>
  <si>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</si>
  <si>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</si>
  <si>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</si>
  <si>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</si>
  <si>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</si>
  <si>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</si>
  <si>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</si>
  <si>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</si>
  <si>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</si>
  <si>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</si>
  <si>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</si>
  <si>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</si>
  <si>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</si>
  <si>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</si>
  <si>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</si>
  <si>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</si>
  <si>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</si>
  <si>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</si>
  <si>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</si>
  <si>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</si>
  <si>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</si>
  <si>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</si>
  <si>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</si>
  <si>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</si>
  <si>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</si>
  <si>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</si>
  <si>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</si>
  <si>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</si>
  <si>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</si>
  <si>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</si>
  <si>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</si>
  <si>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</si>
  <si>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</si>
  <si>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</si>
  <si>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</si>
  <si>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</si>
  <si>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</si>
  <si>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</si>
  <si>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</si>
  <si>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</si>
  <si>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</si>
  <si>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</si>
  <si>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</si>
  <si>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</si>
  <si>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</si>
  <si>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</si>
  <si>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</si>
  <si>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</si>
  <si>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</si>
  <si>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</si>
  <si>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</si>
  <si>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</si>
  <si>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</si>
  <si>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</si>
  <si>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</si>
  <si>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</si>
  <si>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</si>
  <si>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</si>
  <si>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</si>
  <si>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</si>
  <si>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</si>
  <si>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</si>
  <si>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</si>
  <si>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</si>
  <si>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</si>
  <si>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</si>
  <si>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</si>
  <si>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</si>
  <si>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</si>
  <si>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</si>
  <si>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</si>
  <si>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</si>
  <si>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</si>
  <si>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</si>
  <si>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</si>
  <si>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</si>
  <si>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</si>
  <si>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</si>
  <si>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</si>
  <si>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</si>
  <si>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</si>
  <si>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</si>
  <si>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</si>
  <si>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</si>
  <si>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</si>
  <si>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</si>
  <si>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</si>
  <si>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</si>
  <si>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</si>
  <si>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</si>
  <si>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</si>
  <si>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</si>
  <si>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</si>
  <si>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</si>
  <si>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</si>
  <si>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</si>
  <si>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</si>
  <si>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</si>
  <si>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</si>
  <si>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</si>
  <si>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</si>
  <si>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</si>
  <si>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</si>
  <si>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</si>
  <si>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</si>
  <si>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</si>
  <si>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</si>
  <si>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</si>
  <si>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</si>
  <si>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</si>
  <si>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</si>
  <si>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</si>
  <si>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</si>
  <si>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</si>
  <si>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</si>
  <si>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</si>
  <si>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</si>
  <si>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</si>
  <si>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</si>
  <si>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</si>
  <si>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</si>
  <si>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</si>
  <si>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</si>
  <si>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</si>
  <si>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</si>
  <si>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</si>
  <si>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</si>
  <si>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</si>
  <si>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</si>
  <si>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</si>
  <si>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</si>
  <si>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</si>
  <si>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</si>
  <si>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</si>
  <si>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</si>
  <si>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</si>
  <si>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</si>
  <si>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</si>
  <si>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</si>
  <si>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</si>
  <si>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</si>
  <si>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</si>
  <si>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</si>
  <si>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</si>
  <si>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</si>
  <si>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</si>
  <si>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</si>
  <si>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</si>
  <si>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</si>
  <si>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</si>
  <si>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</si>
  <si>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</si>
  <si>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</si>
  <si>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</si>
  <si>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</si>
  <si>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</si>
  <si>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</si>
  <si>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</si>
  <si>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</si>
  <si>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</si>
  <si>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</si>
  <si>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</si>
  <si>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</si>
  <si>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</si>
  <si>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</si>
  <si>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</si>
  <si>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</si>
  <si>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</si>
  <si>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</si>
  <si>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</si>
  <si>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</si>
  <si>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</si>
  <si>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</si>
  <si>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</si>
  <si>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</si>
  <si>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</si>
  <si>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</si>
  <si>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</si>
  <si>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</si>
  <si>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</si>
  <si>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</si>
  <si>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</si>
  <si>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</si>
  <si>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</si>
  <si>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</si>
  <si>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</si>
  <si>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</si>
  <si>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</si>
  <si>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</si>
  <si>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</si>
  <si>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</si>
  <si>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</si>
  <si>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</si>
  <si>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</si>
  <si>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</si>
  <si>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</si>
  <si>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</si>
  <si>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</si>
  <si>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</si>
  <si>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</si>
  <si>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</si>
  <si>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</si>
  <si>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</si>
  <si>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</si>
  <si>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</si>
  <si>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</si>
  <si>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</si>
  <si>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</si>
  <si>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</si>
  <si>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</si>
  <si>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</si>
  <si>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</si>
  <si>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</si>
  <si>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</si>
  <si>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</si>
  <si>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</si>
  <si>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</si>
  <si>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</si>
  <si>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</si>
  <si>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</si>
  <si>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</si>
  <si>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</si>
  <si>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</si>
  <si>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</si>
  <si>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</si>
  <si>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</si>
  <si>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</si>
  <si>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</si>
  <si>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</si>
  <si>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</si>
  <si>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</si>
  <si>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</si>
  <si>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</si>
  <si>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</si>
  <si>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</si>
  <si>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</si>
  <si>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</si>
  <si>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</si>
  <si>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</si>
  <si>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</si>
  <si>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</si>
  <si>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</si>
  <si>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</si>
  <si>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</si>
  <si>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</si>
  <si>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</si>
  <si>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</si>
  <si>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</si>
  <si>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</si>
  <si>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</si>
  <si>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</si>
  <si>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</si>
  <si>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</si>
  <si>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</si>
  <si>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</si>
  <si>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</si>
  <si>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</si>
  <si>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</si>
  <si>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</si>
  <si>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</si>
  <si>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</si>
  <si>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</si>
  <si>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</si>
  <si>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</si>
  <si>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</si>
  <si>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</si>
  <si>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</si>
  <si>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</si>
  <si>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</si>
  <si>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</si>
  <si>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</si>
  <si>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</si>
  <si>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</si>
  <si>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</si>
  <si>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</si>
  <si>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</si>
  <si>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</si>
  <si>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</si>
  <si>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</si>
  <si>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</si>
  <si>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</si>
  <si>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</si>
  <si>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</si>
  <si>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</si>
  <si>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</si>
  <si>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</si>
  <si>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</si>
  <si>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</si>
  <si>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</si>
  <si>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</si>
  <si>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</si>
  <si>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</si>
  <si>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</si>
  <si>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</si>
  <si>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</si>
  <si>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</si>
  <si>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</si>
  <si>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</si>
  <si>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</si>
  <si>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</si>
  <si>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</si>
  <si>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</si>
  <si>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</si>
  <si>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</si>
  <si>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</si>
  <si>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</si>
  <si>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</si>
  <si>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</si>
  <si>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</si>
  <si>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</si>
  <si>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</si>
  <si>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</si>
  <si>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</si>
  <si>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</si>
  <si>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</si>
  <si>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</si>
  <si>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</si>
  <si>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</si>
  <si>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</si>
  <si>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</si>
  <si>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</si>
  <si>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</si>
  <si>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</si>
  <si>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</si>
  <si>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</si>
  <si>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</si>
  <si>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</si>
  <si>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</si>
  <si>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</si>
  <si>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</si>
  <si>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</si>
  <si>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</si>
  <si>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</si>
  <si>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</si>
  <si>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</si>
  <si>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</si>
  <si>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</si>
  <si>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</si>
  <si>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</si>
  <si>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</si>
  <si>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</si>
  <si>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</si>
  <si>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</si>
  <si>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</si>
  <si>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</si>
  <si>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</si>
  <si>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</si>
  <si>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</si>
  <si>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</si>
  <si>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</si>
  <si>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</si>
  <si>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</si>
  <si>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</si>
  <si>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</si>
  <si>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</si>
  <si>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</si>
  <si>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</si>
  <si>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</si>
  <si>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</si>
  <si>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</si>
  <si>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</si>
  <si>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</si>
  <si>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</si>
  <si>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</si>
  <si>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</si>
  <si>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</si>
  <si>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</si>
  <si>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</si>
  <si>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</si>
  <si>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</si>
  <si>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</si>
  <si>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</si>
  <si>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</si>
  <si>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</si>
  <si>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</si>
  <si>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</si>
  <si>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</si>
  <si>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</si>
  <si>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</si>
  <si>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</si>
  <si>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</si>
  <si>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</si>
  <si>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</si>
  <si>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</si>
  <si>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</si>
  <si>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</si>
  <si>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</si>
  <si>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</si>
  <si>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</si>
  <si>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</si>
  <si>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</si>
  <si>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</si>
  <si>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</si>
  <si>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</si>
  <si>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</si>
  <si>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</si>
  <si>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</si>
  <si>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</si>
  <si>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</si>
  <si>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</si>
  <si>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</si>
  <si>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</si>
  <si>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</si>
  <si>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</si>
  <si>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</si>
  <si>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</si>
  <si>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</si>
  <si>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</si>
  <si>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</si>
  <si>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</si>
  <si>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</si>
  <si>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</si>
  <si>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</si>
  <si>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</si>
  <si>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</si>
  <si>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</si>
  <si>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</si>
  <si>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</si>
  <si>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</si>
  <si>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</si>
  <si>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</si>
  <si>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</si>
  <si>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</si>
  <si>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</si>
  <si>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</si>
  <si>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</si>
  <si>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</si>
  <si>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</si>
  <si>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</si>
  <si>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</si>
  <si>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</si>
  <si>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</si>
  <si>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</si>
  <si>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</si>
  <si>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</si>
  <si>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</si>
  <si>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</si>
  <si>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</si>
  <si>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</si>
  <si>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</si>
  <si>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</si>
  <si>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</si>
  <si>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</si>
  <si>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</si>
  <si>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</si>
  <si>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</si>
  <si>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</si>
  <si>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</si>
  <si>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</si>
  <si>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</si>
  <si>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</si>
  <si>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</si>
  <si>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</si>
  <si>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</si>
  <si>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</si>
  <si>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</si>
  <si>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</si>
  <si>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</si>
  <si>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</si>
  <si>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</si>
  <si>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</si>
  <si>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</si>
  <si>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</si>
  <si>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</si>
  <si>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</si>
  <si>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</si>
  <si>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</si>
  <si>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</si>
  <si>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</si>
  <si>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</si>
  <si>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</si>
  <si>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</si>
  <si>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</si>
  <si>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</si>
  <si>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</si>
  <si>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</si>
  <si>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</si>
  <si>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</si>
  <si>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</si>
  <si>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</si>
  <si>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</si>
  <si>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</si>
  <si>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</si>
  <si>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</si>
  <si>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</si>
  <si>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</si>
  <si>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</si>
  <si>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</si>
  <si>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</si>
  <si>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</si>
  <si>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</si>
  <si>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</si>
  <si>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</si>
  <si>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</si>
  <si>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</si>
  <si>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</si>
  <si>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</si>
  <si>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</si>
  <si>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</si>
  <si>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</si>
  <si>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</si>
  <si>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</si>
  <si>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</si>
  <si>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</si>
  <si>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</si>
  <si>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</si>
  <si>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</si>
  <si>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</si>
  <si>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</si>
  <si>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</si>
  <si>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</si>
  <si>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</si>
  <si>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</si>
  <si>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</si>
  <si>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</si>
  <si>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</si>
  <si>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</si>
  <si>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</si>
  <si>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</si>
  <si>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</si>
  <si>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</si>
  <si>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</si>
  <si>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</si>
  <si>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</si>
  <si>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</si>
  <si>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</si>
  <si>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</si>
  <si>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</si>
  <si>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</si>
  <si>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</si>
  <si>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</si>
  <si>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</si>
  <si>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</si>
  <si>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</si>
  <si>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</si>
  <si>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</si>
  <si>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</si>
  <si>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</si>
  <si>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</si>
  <si>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</si>
  <si>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</si>
  <si>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</si>
  <si>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</si>
  <si>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</si>
  <si>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</si>
  <si>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</si>
  <si>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</si>
  <si>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</si>
  <si>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</si>
  <si>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</si>
  <si>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</si>
  <si>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</si>
  <si>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</si>
  <si>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</si>
  <si>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</si>
  <si>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</si>
  <si>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</si>
  <si>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</si>
  <si>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</si>
  <si>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</si>
  <si>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</si>
  <si>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</si>
  <si>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</si>
  <si>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</si>
  <si>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</si>
  <si>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</si>
  <si>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</si>
  <si>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</si>
  <si>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</si>
  <si>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</si>
  <si>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</si>
  <si>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</si>
  <si>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</si>
  <si>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</si>
  <si>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</si>
  <si>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</si>
  <si>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</si>
  <si>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</si>
  <si>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</si>
  <si>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</si>
  <si>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</si>
  <si>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</si>
  <si>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</si>
  <si>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</si>
  <si>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</si>
  <si>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</si>
  <si>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</si>
  <si>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</si>
  <si>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</si>
  <si>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</si>
  <si>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</si>
  <si>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</si>
  <si>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</si>
  <si>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</si>
  <si>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</si>
  <si>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</si>
  <si>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</si>
  <si>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</si>
  <si>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</si>
  <si>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</si>
  <si>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</si>
  <si>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</si>
  <si>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</si>
  <si>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</si>
  <si>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</si>
  <si>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</si>
  <si>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</si>
  <si>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</si>
  <si>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</si>
  <si>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</si>
  <si>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</si>
  <si>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</si>
  <si>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</si>
  <si>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</si>
  <si>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</si>
  <si>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</si>
  <si>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</si>
  <si>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</si>
  <si>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</si>
  <si>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</si>
  <si>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</si>
  <si>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</si>
  <si>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</si>
  <si>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</si>
  <si>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</si>
  <si>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</si>
  <si>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</si>
  <si>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</si>
  <si>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</si>
  <si>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</si>
  <si>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</si>
  <si>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</si>
  <si>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</si>
  <si>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</si>
  <si>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</si>
  <si>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</si>
  <si>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</si>
  <si>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</si>
  <si>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</si>
  <si>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</si>
  <si>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</si>
  <si>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</si>
  <si>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</si>
  <si>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</si>
  <si>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</si>
  <si>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</si>
  <si>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</si>
  <si>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</si>
  <si>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</si>
  <si>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</si>
  <si>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</si>
  <si>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</si>
  <si>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</si>
  <si>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</si>
  <si>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</si>
  <si>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</si>
  <si>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</si>
  <si>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</si>
  <si>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</si>
  <si>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</si>
  <si>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</si>
  <si>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</si>
  <si>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</si>
  <si>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</si>
  <si>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</si>
  <si>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</si>
  <si>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</si>
  <si>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</si>
  <si>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</si>
  <si>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</si>
  <si>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</si>
  <si>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</si>
  <si>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</si>
  <si>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</si>
  <si>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</si>
  <si>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</si>
  <si>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</si>
  <si>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</si>
  <si>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</si>
  <si>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</si>
  <si>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</si>
  <si>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</si>
  <si>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</si>
  <si>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</si>
  <si>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</si>
  <si>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</si>
  <si>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</si>
  <si>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</si>
  <si>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</si>
  <si>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</si>
  <si>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</si>
  <si>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</si>
  <si>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</si>
  <si>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</si>
  <si>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</si>
  <si>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</si>
  <si>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</si>
  <si>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</si>
  <si>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</si>
  <si>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</si>
  <si>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</si>
  <si>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</si>
  <si>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</si>
  <si>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</si>
  <si>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</si>
  <si>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</si>
  <si>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</si>
  <si>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</si>
  <si>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</si>
  <si>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</si>
  <si>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</si>
  <si>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</si>
  <si>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</si>
  <si>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</si>
  <si>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</si>
  <si>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</si>
  <si>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</si>
  <si>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</si>
  <si>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</si>
  <si>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</si>
  <si>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</si>
  <si>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</si>
  <si>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</si>
  <si>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</si>
  <si>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</si>
  <si>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</si>
  <si>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</si>
  <si>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</si>
  <si>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</si>
  <si>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</si>
  <si>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</si>
  <si>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</si>
  <si>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</si>
  <si>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</si>
  <si>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</si>
  <si>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</si>
  <si>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</si>
  <si>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</si>
  <si>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</si>
  <si>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</si>
  <si>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</si>
  <si>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</si>
  <si>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</si>
  <si>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</si>
  <si>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</si>
  <si>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</si>
  <si>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</si>
  <si>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</si>
  <si>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</si>
  <si>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</si>
  <si>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</si>
  <si>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</si>
  <si>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</si>
  <si>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</si>
  <si>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</si>
  <si>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</si>
  <si>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</si>
  <si>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</si>
  <si>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</si>
  <si>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</si>
  <si>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</si>
  <si>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</si>
  <si>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</si>
  <si>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</si>
  <si>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</si>
  <si>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</si>
  <si>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</si>
  <si>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</si>
  <si>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</si>
  <si>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</si>
  <si>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</si>
  <si>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</si>
  <si>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</si>
  <si>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</si>
  <si>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</si>
  <si>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</si>
  <si>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</si>
  <si>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</si>
  <si>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</si>
  <si>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</si>
  <si>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</si>
  <si>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</si>
  <si>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</si>
  <si>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</si>
  <si>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</si>
  <si>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</si>
  <si>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</si>
  <si>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</si>
  <si>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</si>
  <si>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</si>
  <si>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</si>
  <si>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</si>
  <si>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</si>
  <si>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</si>
  <si>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</si>
  <si>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</si>
  <si>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</si>
  <si>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</si>
  <si>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</si>
  <si>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</si>
  <si>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</si>
  <si>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</si>
  <si>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</si>
  <si>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</si>
  <si>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</si>
  <si>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</si>
  <si>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</si>
  <si>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</si>
  <si>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</si>
  <si>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</si>
  <si>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</si>
  <si>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</si>
  <si>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</si>
  <si>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</si>
  <si>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</si>
  <si>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</si>
  <si>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</si>
  <si>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</si>
  <si>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</si>
  <si>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</si>
  <si>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</si>
  <si>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</si>
  <si>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</si>
  <si>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</si>
  <si>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</si>
  <si>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</si>
  <si>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</si>
  <si>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</si>
  <si>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</si>
  <si>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</si>
  <si>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</si>
  <si>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</si>
  <si>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</si>
  <si>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</si>
  <si>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</si>
  <si>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</si>
  <si>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</si>
  <si>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</si>
  <si>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</si>
  <si>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</si>
  <si>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</si>
  <si>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</si>
  <si>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</si>
  <si>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</si>
  <si>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</si>
  <si>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</si>
  <si>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</si>
  <si>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</si>
  <si>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</si>
  <si>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</si>
  <si>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</si>
  <si>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</si>
  <si>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</si>
  <si>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</si>
  <si>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</si>
  <si>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</si>
  <si>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</si>
  <si>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</si>
  <si>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</si>
  <si>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</si>
  <si>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</si>
  <si>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</si>
  <si>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</si>
  <si>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</si>
  <si>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</si>
  <si>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</si>
  <si>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</si>
  <si>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</si>
  <si>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</si>
  <si>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</si>
  <si>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</si>
  <si>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</si>
  <si>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</si>
  <si>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</si>
  <si>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</si>
  <si>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</si>
  <si>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</si>
  <si>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</si>
  <si>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</si>
  <si>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</si>
  <si>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</si>
  <si>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</si>
  <si>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</si>
  <si>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</si>
  <si>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</si>
  <si>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</si>
  <si>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</si>
  <si>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</si>
  <si>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</si>
  <si>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</si>
  <si>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</si>
  <si>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</si>
  <si>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</si>
  <si>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</si>
  <si>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</si>
  <si>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</si>
  <si>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</si>
  <si>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</si>
  <si>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</si>
  <si>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</si>
  <si>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</si>
  <si>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</si>
  <si>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</si>
  <si>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</si>
  <si>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</si>
  <si>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</si>
  <si>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</si>
  <si>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</si>
  <si>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</si>
  <si>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</si>
  <si>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</si>
  <si>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</si>
  <si>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</si>
  <si>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</si>
  <si>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</si>
  <si>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</si>
  <si>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</si>
  <si>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</si>
  <si>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</si>
  <si>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</si>
  <si>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</si>
  <si>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</si>
  <si>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</si>
  <si>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</si>
  <si>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</si>
  <si>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</si>
  <si>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</si>
  <si>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</si>
  <si>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</si>
  <si>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</si>
  <si>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</si>
  <si>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</si>
  <si>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</si>
  <si>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</si>
  <si>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</si>
  <si>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</si>
  <si>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</si>
  <si>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</si>
  <si>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</si>
  <si>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</si>
  <si>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</si>
  <si>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</si>
  <si>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</si>
  <si>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</si>
  <si>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</si>
  <si>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</si>
  <si>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</si>
  <si>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</si>
  <si>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</si>
  <si>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</si>
  <si>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</si>
  <si>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</si>
  <si>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</si>
  <si>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</si>
  <si>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</si>
  <si>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</si>
  <si>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</si>
  <si>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</si>
  <si>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</si>
  <si>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</si>
  <si>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</si>
  <si>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</si>
  <si>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</si>
  <si>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</si>
  <si>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</si>
  <si>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</si>
  <si>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</si>
  <si>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</si>
  <si>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</si>
  <si>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</si>
  <si>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</si>
  <si>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</si>
  <si>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</si>
  <si>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</si>
  <si>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</si>
  <si>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</si>
  <si>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</si>
  <si>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</si>
  <si>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</si>
  <si>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</si>
  <si>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</si>
  <si>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</si>
  <si>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</si>
  <si>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</si>
  <si>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</si>
  <si>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</si>
  <si>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</si>
  <si>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</si>
  <si>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</si>
  <si>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</si>
  <si>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</si>
  <si>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</si>
  <si>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</si>
  <si>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</si>
  <si>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</si>
  <si>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</si>
  <si>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</si>
  <si>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</si>
  <si>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</si>
  <si>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</si>
  <si>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</si>
  <si>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</si>
  <si>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</si>
  <si>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</si>
  <si>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</si>
  <si>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</si>
  <si>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</si>
  <si>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</si>
  <si>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</si>
  <si>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</si>
  <si>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</si>
  <si>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</si>
  <si>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</si>
  <si>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</si>
  <si>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</si>
  <si>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</si>
  <si>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</si>
  <si>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</si>
  <si>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</si>
  <si>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</si>
  <si>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</si>
  <si>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</si>
  <si>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</si>
  <si>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</si>
  <si>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</si>
  <si>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</si>
  <si>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</si>
  <si>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</si>
  <si>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</si>
  <si>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</si>
  <si>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</si>
  <si>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</si>
  <si>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</si>
  <si>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</si>
  <si>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</si>
  <si>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</si>
  <si>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</si>
  <si>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</si>
  <si>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</si>
  <si>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</si>
  <si>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</si>
  <si>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</si>
  <si>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</si>
  <si>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</si>
  <si>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</si>
  <si>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</si>
  <si>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</si>
  <si>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</si>
  <si>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</si>
  <si>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</si>
  <si>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</si>
  <si>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</si>
  <si>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</si>
  <si>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</si>
  <si>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</si>
  <si>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</si>
  <si>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</si>
  <si>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</si>
  <si>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</si>
  <si>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</si>
  <si>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</si>
  <si>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</si>
  <si>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</si>
  <si>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</si>
  <si>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</si>
  <si>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</si>
  <si>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</si>
  <si>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</si>
  <si>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</si>
  <si>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</si>
  <si>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</si>
  <si>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</si>
  <si>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</si>
  <si>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</si>
  <si>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</si>
  <si>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</si>
  <si>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</si>
  <si>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</si>
  <si>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</si>
  <si>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</si>
  <si>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</si>
  <si>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</si>
  <si>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</si>
  <si>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</si>
  <si>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</si>
  <si>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</si>
  <si>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</si>
  <si>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</si>
  <si>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</si>
  <si>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</si>
  <si>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</si>
  <si>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</si>
  <si>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</si>
  <si>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</si>
  <si>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</si>
  <si>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</si>
  <si>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</si>
  <si>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</si>
  <si>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</si>
  <si>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</si>
  <si>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</si>
  <si>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</si>
  <si>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</si>
  <si>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</si>
  <si>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</si>
  <si>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</si>
  <si>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</si>
  <si>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</si>
  <si>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</si>
  <si>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</si>
  <si>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</si>
  <si>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</si>
  <si>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</si>
  <si>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</si>
  <si>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</si>
  <si>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</si>
  <si>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</si>
  <si>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</si>
  <si>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</si>
  <si>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</si>
  <si>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</si>
  <si>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</si>
  <si>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</si>
  <si>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</si>
  <si>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</si>
  <si>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</si>
  <si>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</si>
  <si>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</si>
  <si>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</si>
  <si>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</si>
  <si>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</si>
  <si>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</si>
  <si>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</si>
  <si>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</si>
  <si>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</si>
  <si>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</si>
  <si>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</si>
  <si>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</si>
  <si>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</si>
  <si>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</si>
  <si>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</si>
  <si>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</si>
  <si>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</si>
  <si>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</si>
  <si>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</si>
  <si>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</si>
  <si>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</si>
  <si>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</si>
  <si>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</si>
  <si>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</si>
  <si>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</si>
  <si>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</si>
  <si>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</si>
  <si>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</si>
  <si>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</si>
  <si>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</si>
  <si>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</si>
  <si>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</si>
  <si>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</si>
  <si>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</si>
  <si>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</si>
  <si>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</si>
  <si>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</si>
  <si>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</si>
  <si>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</si>
  <si>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</si>
  <si>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</si>
  <si>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</si>
  <si>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</si>
  <si>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</si>
  <si>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</si>
  <si>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</si>
  <si>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</si>
  <si>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</si>
  <si>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</si>
  <si>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</si>
  <si>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</si>
  <si>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</si>
  <si>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</si>
  <si>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</si>
  <si>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</si>
  <si>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</si>
  <si>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</si>
  <si>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</si>
  <si>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</si>
  <si>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</si>
  <si>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</si>
  <si>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</si>
  <si>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</si>
  <si>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</si>
  <si>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</si>
  <si>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</si>
  <si>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</si>
  <si>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</si>
  <si>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</si>
  <si>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</si>
  <si>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</si>
  <si>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</si>
  <si>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</si>
  <si>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</si>
  <si>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</si>
  <si>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</si>
  <si>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</si>
  <si>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</si>
  <si>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</si>
  <si>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</si>
  <si>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</si>
  <si>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</si>
  <si>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</si>
  <si>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</si>
  <si>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</si>
  <si>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</si>
  <si>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</si>
  <si>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</si>
  <si>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</si>
  <si>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</si>
  <si>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</si>
  <si>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</si>
  <si>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</si>
  <si>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</si>
  <si>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</si>
  <si>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</si>
  <si>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</si>
  <si>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</si>
  <si>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</si>
  <si>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</si>
  <si>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</si>
  <si>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</si>
  <si>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</si>
  <si>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</si>
  <si>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</si>
  <si>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</si>
  <si>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</si>
  <si>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</si>
  <si>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</si>
  <si>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</si>
  <si>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</si>
  <si>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</si>
  <si>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</si>
  <si>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</si>
  <si>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</si>
  <si>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</si>
  <si>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</si>
  <si>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</si>
  <si>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</si>
  <si>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</si>
  <si>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</si>
  <si>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</si>
  <si>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</si>
  <si>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</si>
  <si>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</si>
  <si>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</si>
  <si>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</si>
  <si>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</si>
  <si>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</si>
  <si>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</si>
  <si>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</si>
  <si>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</si>
  <si>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</si>
  <si>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</si>
  <si>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</si>
  <si>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</si>
  <si>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</si>
  <si>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</si>
  <si>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</si>
  <si>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</si>
  <si>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</si>
  <si>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</si>
  <si>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</si>
  <si>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</si>
  <si>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</si>
  <si>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</si>
  <si>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</si>
  <si>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</si>
  <si>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</si>
  <si>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</si>
  <si>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</si>
  <si>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</si>
  <si>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</si>
  <si>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</si>
  <si>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</si>
  <si>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</si>
  <si>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</si>
  <si>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</si>
  <si>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</si>
  <si>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</si>
  <si>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</si>
  <si>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</si>
  <si>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</si>
  <si>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</si>
  <si>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</si>
  <si>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</si>
  <si>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</si>
  <si>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</si>
  <si>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</si>
  <si>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</si>
  <si>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</si>
  <si>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</si>
  <si>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</si>
  <si>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</si>
  <si>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</si>
  <si>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</si>
  <si>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</si>
  <si>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</si>
  <si>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</si>
  <si>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</si>
  <si>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</si>
  <si>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</si>
  <si>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</si>
  <si>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</si>
  <si>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</si>
  <si>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</si>
  <si>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</si>
  <si>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</si>
  <si>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</si>
  <si>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</si>
  <si>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</si>
  <si>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</si>
  <si>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</si>
  <si>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</si>
  <si>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</si>
  <si>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</si>
  <si>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</si>
  <si>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</si>
  <si>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</si>
  <si>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</si>
  <si>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</si>
  <si>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</si>
  <si>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</si>
  <si>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</si>
  <si>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</si>
  <si>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</si>
  <si>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</si>
  <si>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</si>
  <si>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</si>
  <si>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</si>
  <si>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</si>
  <si>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</si>
  <si>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</si>
  <si>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</si>
  <si>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</si>
  <si>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</si>
  <si>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</si>
  <si>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</si>
  <si>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</si>
  <si>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</si>
  <si>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</si>
  <si>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</si>
  <si>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</si>
  <si>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</si>
  <si>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</si>
  <si>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</si>
  <si>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</si>
  <si>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</si>
  <si>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</si>
  <si>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</si>
  <si>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</si>
  <si>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</si>
  <si>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</si>
  <si>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</si>
  <si>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</si>
  <si>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</si>
  <si>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</si>
  <si>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</si>
  <si>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</si>
  <si>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</si>
  <si>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</si>
  <si>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</si>
  <si>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</si>
  <si>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</si>
  <si>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</si>
  <si>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</si>
  <si>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</si>
  <si>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</si>
  <si>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</si>
  <si>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</si>
  <si>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</si>
  <si>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</si>
  <si>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</si>
  <si>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</si>
  <si>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</si>
  <si>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</si>
  <si>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</si>
  <si>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</si>
  <si>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</si>
  <si>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</si>
  <si>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</si>
  <si>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</si>
  <si>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</si>
  <si>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</si>
  <si>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</si>
  <si>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</si>
  <si>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</si>
  <si>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</si>
  <si>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</si>
  <si>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</si>
  <si>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</si>
  <si>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</si>
  <si>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</si>
  <si>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</si>
  <si>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</si>
  <si>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</si>
  <si>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</si>
  <si>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</si>
  <si>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</si>
  <si>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</si>
  <si>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</si>
  <si>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</si>
  <si>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</si>
  <si>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</si>
  <si>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</si>
  <si>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</si>
  <si>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</si>
  <si>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</si>
  <si>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</si>
  <si>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</si>
  <si>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</si>
  <si>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</si>
  <si>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</si>
  <si>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</si>
  <si>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</si>
  <si>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</si>
  <si>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</si>
  <si>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</si>
  <si>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</si>
  <si>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</si>
  <si>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</si>
  <si>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</si>
  <si>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</si>
  <si>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</si>
  <si>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</si>
  <si>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</si>
  <si>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</si>
  <si>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</si>
  <si>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</si>
  <si>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</si>
  <si>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</si>
  <si>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</si>
  <si>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</si>
  <si>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</si>
  <si>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</si>
  <si>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</si>
  <si>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</si>
  <si>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</si>
  <si>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</si>
  <si>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</si>
  <si>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</si>
  <si>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</si>
  <si>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</si>
  <si>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</si>
  <si>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</si>
  <si>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</si>
  <si>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</si>
  <si>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</si>
  <si>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</si>
  <si>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</si>
  <si>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</si>
  <si>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</si>
  <si>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</si>
  <si>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</si>
  <si>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</si>
  <si>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</si>
  <si>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</si>
  <si>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</si>
  <si>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</si>
  <si>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</si>
  <si>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</si>
  <si>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</si>
  <si>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</si>
  <si>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</si>
  <si>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</si>
  <si>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</si>
  <si>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</si>
  <si>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</si>
  <si>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</si>
  <si>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</si>
  <si>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</si>
  <si>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</si>
  <si>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</si>
  <si>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</si>
  <si>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</si>
  <si>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</si>
  <si>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</si>
  <si>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</si>
  <si>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</si>
  <si>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</si>
  <si>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</si>
  <si>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</si>
  <si>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</si>
  <si>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</si>
  <si>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</si>
  <si>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</si>
  <si>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</si>
  <si>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</si>
  <si>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</si>
  <si>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</si>
  <si>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</si>
  <si>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</si>
  <si>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</si>
  <si>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</si>
  <si>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</si>
  <si>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</si>
  <si>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</si>
  <si>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</si>
  <si>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</si>
  <si>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</si>
  <si>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</si>
  <si>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</si>
  <si>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</si>
  <si>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</si>
  <si>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</si>
  <si>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</si>
  <si>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</si>
  <si>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</si>
  <si>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</si>
  <si>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</si>
  <si>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</si>
  <si>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</si>
  <si>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</si>
  <si>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</si>
  <si>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</si>
  <si>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</si>
  <si>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</si>
  <si>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</si>
  <si>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</si>
  <si>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</si>
  <si>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</si>
  <si>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</si>
  <si>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</si>
  <si>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</si>
  <si>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</si>
  <si>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</si>
  <si>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</si>
  <si>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</si>
  <si>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</si>
  <si>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</si>
  <si>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</si>
  <si>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</si>
  <si>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</si>
  <si>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</si>
  <si>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</si>
  <si>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</si>
  <si>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</si>
  <si>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</si>
  <si>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</si>
  <si>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</si>
  <si>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</si>
  <si>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</si>
  <si>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</si>
  <si>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</si>
  <si>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</si>
  <si>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</si>
  <si>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</si>
  <si>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</si>
  <si>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</si>
  <si>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</si>
  <si>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</si>
  <si>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</si>
  <si>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</si>
  <si>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</si>
  <si>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</si>
  <si>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</si>
  <si>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</si>
  <si>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</si>
  <si>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</si>
  <si>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</si>
  <si>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</si>
  <si>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</si>
  <si>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</si>
  <si>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</si>
  <si>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</si>
  <si>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</si>
  <si>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</si>
  <si>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</si>
  <si>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</si>
  <si>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</si>
  <si>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</si>
  <si>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</si>
  <si>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</si>
  <si>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</si>
  <si>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</si>
  <si>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</si>
  <si>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</si>
  <si>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</si>
  <si>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</si>
  <si>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</si>
  <si>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</si>
  <si>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</si>
  <si>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</si>
  <si>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</si>
  <si>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</si>
  <si>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</si>
  <si>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</si>
  <si>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</si>
  <si>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</si>
  <si>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</si>
  <si>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</si>
  <si>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</si>
  <si>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</si>
  <si>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</si>
  <si>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</si>
  <si>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</si>
  <si>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</si>
  <si>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</si>
  <si>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</si>
  <si>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</si>
  <si>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</si>
  <si>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</si>
  <si>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</si>
  <si>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</si>
  <si>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</si>
  <si>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</si>
  <si>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</si>
  <si>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</si>
  <si>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</si>
  <si>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</si>
  <si>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</si>
  <si>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</si>
  <si>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</si>
  <si>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</si>
  <si>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</si>
  <si>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</si>
  <si>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</si>
  <si>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</si>
  <si>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</si>
  <si>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</si>
  <si>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</si>
  <si>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</si>
  <si>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</si>
  <si>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</si>
  <si>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</si>
  <si>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</si>
  <si>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</si>
  <si>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</si>
  <si>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</si>
  <si>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</si>
  <si>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</si>
  <si>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</si>
  <si>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</si>
  <si>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</si>
  <si>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</si>
  <si>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</si>
  <si>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</si>
  <si>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</si>
  <si>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</si>
  <si>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</si>
  <si>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</si>
  <si>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</si>
  <si>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</si>
  <si>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</si>
  <si>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</si>
  <si>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</si>
  <si>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</si>
  <si>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</si>
  <si>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</si>
  <si>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</si>
  <si>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</si>
  <si>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</si>
  <si>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</si>
  <si>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</si>
  <si>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</si>
  <si>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</si>
  <si>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</si>
  <si>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</si>
  <si>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</si>
  <si>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</si>
  <si>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</si>
  <si>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</si>
  <si>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</si>
  <si>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</si>
  <si>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</si>
  <si>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</si>
  <si>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</si>
  <si>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</si>
  <si>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</si>
  <si>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</si>
  <si>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</si>
  <si>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</si>
  <si>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</si>
  <si>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</si>
  <si>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</si>
  <si>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</si>
  <si>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</si>
  <si>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</si>
  <si>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</si>
  <si>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</si>
  <si>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</si>
  <si>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</si>
  <si>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</si>
  <si>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</si>
  <si>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</si>
  <si>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</si>
  <si>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</si>
  <si>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</si>
  <si>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</si>
  <si>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</si>
  <si>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</si>
  <si>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</si>
  <si>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</si>
  <si>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</si>
  <si>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</si>
  <si>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</si>
  <si>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</si>
  <si>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</si>
  <si>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</si>
  <si>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</si>
  <si>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</si>
  <si>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</si>
  <si>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</si>
  <si>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</si>
  <si>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</si>
  <si>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</si>
  <si>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</si>
  <si>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</si>
  <si>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</si>
  <si>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</si>
  <si>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</si>
  <si>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</si>
  <si>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</si>
  <si>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</si>
  <si>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</si>
  <si>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</si>
  <si>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</si>
  <si>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</si>
  <si>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</si>
  <si>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</si>
  <si>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</si>
  <si>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</si>
  <si>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</si>
  <si>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</si>
  <si>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</si>
  <si>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</si>
  <si>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</si>
  <si>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</si>
  <si>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</si>
  <si>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</si>
  <si>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</si>
  <si>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</si>
  <si>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</si>
  <si>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</si>
  <si>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</si>
  <si>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</si>
  <si>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</si>
  <si>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</si>
  <si>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</si>
  <si>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</si>
  <si>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</si>
  <si>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</si>
  <si>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</si>
  <si>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</si>
  <si>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</si>
  <si>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</si>
  <si>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</si>
  <si>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</si>
  <si>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</si>
  <si>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</si>
  <si>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</si>
  <si>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</si>
  <si>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</si>
  <si>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</si>
  <si>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</si>
  <si>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</si>
  <si>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</si>
  <si>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</si>
  <si>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</si>
  <si>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</si>
  <si>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</si>
  <si>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</si>
  <si>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</si>
  <si>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</si>
  <si>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</si>
  <si>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</si>
  <si>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</si>
  <si>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</si>
  <si>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</si>
  <si>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</si>
  <si>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</si>
  <si>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</si>
  <si>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</si>
  <si>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</si>
  <si>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</si>
  <si>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</si>
  <si>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</si>
  <si>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</si>
  <si>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</si>
  <si>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</si>
  <si>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</si>
  <si>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</si>
  <si>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</si>
  <si>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</si>
  <si>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</si>
  <si>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</si>
  <si>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</si>
  <si>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</si>
  <si>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</si>
  <si>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</si>
  <si>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</si>
  <si>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</si>
  <si>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</si>
  <si>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</si>
  <si>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</si>
  <si>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</si>
  <si>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</si>
  <si>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</si>
  <si>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</si>
  <si>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</si>
  <si>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</si>
  <si>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</si>
  <si>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</si>
  <si>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</si>
  <si>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</si>
  <si>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</si>
  <si>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</si>
  <si>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</si>
  <si>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</si>
  <si>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</si>
  <si>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</si>
  <si>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</si>
  <si>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</si>
  <si>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</si>
  <si>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</si>
  <si>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</si>
  <si>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</si>
  <si>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</si>
  <si>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</si>
  <si>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</si>
  <si>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</si>
  <si>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</si>
  <si>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</si>
  <si>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</si>
  <si>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</si>
  <si>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</si>
  <si>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</si>
  <si>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</si>
  <si>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</si>
  <si>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</si>
  <si>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</si>
  <si>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</si>
  <si>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</si>
  <si>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</si>
  <si>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</si>
  <si>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</si>
  <si>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</si>
  <si>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</si>
  <si>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</si>
  <si>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</si>
  <si>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</si>
  <si>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</si>
  <si>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</si>
  <si>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</si>
  <si>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</si>
  <si>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</si>
  <si>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</si>
  <si>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</si>
  <si>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</si>
  <si>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</si>
  <si>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</si>
  <si>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</si>
  <si>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</si>
  <si>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</si>
  <si>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</si>
  <si>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</si>
  <si>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</si>
  <si>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</si>
  <si>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</si>
  <si>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</si>
  <si>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</si>
  <si>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</si>
  <si>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</si>
  <si>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</si>
  <si>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</si>
  <si>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</si>
  <si>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</si>
  <si>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</si>
  <si>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</si>
  <si>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</si>
  <si>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</si>
  <si>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</si>
  <si>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</si>
  <si>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</si>
  <si>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</si>
  <si>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</si>
  <si>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</si>
  <si>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</si>
  <si>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</si>
  <si>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</si>
  <si>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</si>
  <si>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</si>
  <si>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</si>
  <si>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</si>
  <si>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</si>
  <si>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</si>
  <si>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</si>
  <si>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</si>
  <si>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</si>
  <si>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</si>
  <si>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</si>
  <si>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</si>
  <si>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</si>
  <si>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</si>
  <si>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</si>
  <si>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</si>
  <si>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</si>
  <si>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</si>
  <si>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</si>
  <si>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</si>
  <si>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</si>
  <si>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</si>
  <si>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</si>
  <si>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</si>
  <si>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</si>
  <si>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</si>
  <si>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</si>
  <si>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</si>
  <si>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</si>
  <si>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</si>
  <si>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</si>
  <si>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</si>
  <si>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</si>
  <si>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</si>
  <si>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</si>
  <si>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</si>
  <si>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</si>
  <si>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</si>
  <si>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</si>
  <si>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</si>
  <si>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</si>
  <si>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</si>
  <si>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</si>
  <si>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</si>
  <si>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</si>
  <si>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</si>
  <si>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</si>
  <si>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</si>
  <si>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</si>
  <si>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</si>
  <si>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</si>
  <si>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</si>
  <si>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</si>
  <si>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</si>
  <si>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</si>
  <si>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</si>
  <si>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</si>
  <si>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</si>
  <si>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</si>
  <si>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</si>
  <si>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</si>
  <si>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</si>
  <si>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</si>
  <si>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</si>
  <si>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</si>
  <si>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</si>
  <si>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</si>
  <si>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</si>
  <si>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</si>
  <si>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</si>
  <si>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</si>
  <si>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</si>
  <si>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</si>
  <si>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</si>
  <si>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</si>
  <si>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</si>
  <si>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</si>
  <si>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</si>
  <si>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</si>
  <si>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</si>
  <si>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</si>
  <si>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</si>
  <si>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</si>
  <si>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</si>
  <si>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</si>
  <si>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</si>
  <si>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</si>
  <si>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</si>
  <si>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</si>
  <si>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</si>
  <si>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</si>
  <si>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</si>
  <si>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</si>
  <si>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</si>
  <si>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</si>
  <si>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</si>
  <si>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</si>
  <si>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</si>
  <si>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</si>
  <si>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</si>
  <si>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</si>
  <si>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</si>
  <si>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</si>
  <si>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</si>
  <si>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</si>
  <si>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</si>
  <si>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</si>
  <si>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</si>
  <si>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</si>
  <si>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</si>
  <si>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</si>
  <si>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</si>
  <si>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</si>
  <si>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</si>
  <si>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</si>
  <si>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</si>
  <si>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</si>
  <si>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</si>
  <si>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</si>
  <si>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</si>
  <si>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</si>
  <si>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</si>
  <si>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</si>
  <si>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</si>
  <si>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</si>
  <si>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</si>
  <si>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</si>
  <si>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</si>
  <si>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</si>
  <si>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</si>
  <si>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</si>
  <si>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</si>
  <si>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</si>
  <si>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</si>
  <si>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</si>
  <si>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</si>
  <si>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</si>
  <si>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</si>
  <si>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</si>
  <si>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</si>
  <si>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</si>
  <si>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</si>
  <si>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</si>
  <si>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</si>
  <si>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</si>
  <si>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</si>
  <si>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</si>
  <si>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</si>
  <si>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</si>
  <si>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</si>
  <si>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</si>
  <si>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</si>
  <si>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</si>
  <si>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</si>
  <si>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</si>
  <si>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</si>
  <si>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</si>
  <si>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</si>
  <si>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</si>
  <si>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</si>
  <si>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</si>
  <si>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</si>
  <si>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</si>
  <si>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</si>
  <si>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</si>
  <si>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</si>
  <si>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</si>
  <si>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</si>
  <si>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</si>
  <si>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</si>
  <si>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</si>
  <si>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</si>
  <si>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</si>
  <si>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</si>
  <si>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</si>
  <si>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</si>
  <si>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</si>
  <si>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</si>
  <si>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</si>
  <si>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</si>
  <si>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</si>
  <si>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</si>
  <si>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</si>
  <si>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</si>
  <si>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</si>
  <si>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</si>
  <si>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</si>
  <si>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</si>
  <si>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</si>
  <si>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</si>
  <si>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</si>
  <si>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</si>
  <si>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</si>
  <si>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</si>
  <si>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</si>
  <si>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</si>
  <si>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</si>
  <si>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</si>
  <si>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</si>
  <si>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</si>
  <si>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</si>
  <si>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</si>
  <si>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</si>
  <si>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</si>
  <si>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</si>
  <si>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</si>
  <si>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</si>
  <si>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</si>
  <si>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</si>
  <si>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</si>
  <si>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</si>
  <si>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</si>
  <si>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</si>
  <si>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</si>
  <si>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</si>
  <si>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</si>
  <si>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</si>
  <si>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</si>
  <si>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</si>
  <si>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</si>
  <si>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</si>
  <si>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</si>
  <si>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</si>
  <si>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</si>
  <si>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</si>
  <si>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</si>
  <si>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</si>
  <si>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</si>
  <si>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</si>
  <si>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</si>
  <si>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</si>
  <si>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</si>
  <si>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</si>
  <si>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</si>
  <si>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</si>
  <si>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</si>
  <si>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</si>
  <si>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</si>
  <si>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</si>
  <si>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</si>
  <si>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</si>
  <si>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</si>
  <si>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</si>
  <si>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</si>
  <si>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</si>
  <si>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</si>
  <si>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</si>
  <si>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</si>
  <si>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</si>
  <si>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</si>
  <si>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</si>
  <si>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</si>
  <si>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</si>
  <si>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</si>
  <si>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</si>
  <si>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</si>
  <si>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</si>
  <si>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</si>
  <si>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</si>
  <si>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</si>
  <si>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</si>
  <si>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</si>
  <si>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</si>
  <si>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</si>
  <si>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</si>
  <si>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</si>
  <si>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</si>
  <si>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</si>
  <si>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</si>
  <si>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</si>
  <si>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</si>
  <si>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</si>
  <si>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</si>
  <si>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</si>
  <si>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</si>
  <si>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</si>
  <si>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</si>
  <si>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</si>
  <si>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</si>
  <si>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</si>
  <si>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</si>
  <si>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</si>
  <si>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</si>
  <si>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</si>
  <si>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</si>
  <si>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</si>
  <si>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</si>
  <si>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</si>
  <si>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</si>
  <si>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</si>
  <si>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</si>
  <si>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</si>
  <si>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</si>
  <si>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</si>
  <si>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</si>
  <si>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</si>
  <si>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</si>
  <si>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</si>
  <si>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</si>
  <si>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</si>
  <si>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</si>
  <si>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</si>
  <si>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</si>
  <si>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</si>
  <si>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</si>
  <si>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</si>
  <si>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</si>
  <si>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</si>
  <si>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</si>
  <si>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</si>
  <si>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</si>
  <si>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</si>
  <si>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</si>
  <si>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</si>
  <si>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</si>
  <si>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</si>
  <si>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</si>
  <si>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</si>
  <si>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</si>
  <si>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</si>
  <si>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</si>
  <si>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</si>
  <si>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</si>
  <si>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</si>
  <si>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</si>
  <si>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</si>
  <si>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</si>
  <si>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</si>
  <si>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</si>
  <si>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</si>
  <si>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</si>
  <si>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</si>
  <si>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</si>
  <si>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</si>
  <si>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</si>
  <si>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</si>
  <si>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</si>
  <si>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</si>
  <si>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</si>
  <si>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</si>
  <si>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</si>
  <si>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</si>
  <si>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</si>
  <si>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</si>
  <si>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</si>
  <si>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</si>
  <si>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</si>
  <si>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</si>
  <si>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</si>
  <si>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</si>
  <si>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</si>
  <si>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</si>
  <si>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</si>
  <si>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</si>
  <si>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</si>
  <si>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</si>
  <si>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</si>
  <si>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</si>
  <si>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</si>
  <si>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</si>
  <si>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</si>
  <si>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</si>
  <si>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</si>
  <si>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</si>
  <si>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</si>
  <si>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</si>
  <si>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</si>
  <si>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</si>
  <si>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</si>
  <si>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</si>
  <si>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</si>
  <si>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</si>
  <si>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</si>
  <si>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</si>
  <si>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</si>
  <si>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</si>
  <si>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</si>
  <si>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</si>
  <si>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</si>
  <si>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</si>
  <si>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</si>
  <si>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</si>
  <si>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</si>
  <si>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</si>
  <si>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</si>
  <si>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</si>
  <si>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</si>
  <si>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</si>
  <si>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</si>
  <si>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</si>
  <si>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</si>
  <si>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</si>
  <si>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</si>
  <si>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</si>
  <si>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</si>
  <si>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</si>
  <si>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</si>
  <si>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</si>
  <si>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</si>
  <si>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</si>
  <si>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</si>
  <si>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</si>
  <si>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</si>
  <si>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</si>
  <si>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</si>
  <si>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</si>
  <si>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</si>
  <si>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</si>
  <si>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</si>
  <si>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</si>
  <si>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</si>
  <si>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</si>
  <si>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</si>
  <si>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</si>
  <si>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</si>
  <si>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</si>
  <si>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</si>
  <si>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</si>
  <si>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</si>
  <si>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</si>
  <si>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</si>
  <si>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</si>
  <si>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</si>
  <si>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</si>
  <si>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</si>
  <si>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</si>
  <si>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</si>
  <si>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</si>
  <si>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</si>
  <si>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</si>
  <si>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</si>
  <si>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</si>
  <si>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</si>
  <si>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</si>
  <si>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</si>
  <si>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</si>
  <si>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</si>
  <si>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</si>
  <si>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</si>
  <si>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</si>
  <si>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</si>
  <si>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</si>
  <si>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</si>
  <si>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</si>
  <si>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</si>
  <si>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</si>
  <si>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</si>
  <si>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</si>
  <si>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</si>
  <si>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</si>
  <si>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</si>
  <si>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</si>
  <si>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</si>
  <si>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</si>
  <si>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</si>
  <si>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</si>
  <si>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</si>
  <si>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</si>
  <si>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</si>
  <si>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</si>
  <si>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</si>
  <si>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</si>
  <si>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</si>
  <si>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</si>
  <si>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</si>
  <si>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</si>
  <si>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</si>
  <si>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</si>
  <si>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</si>
  <si>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</si>
  <si>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</si>
  <si>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</si>
  <si>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</si>
  <si>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</si>
  <si>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</si>
  <si>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</si>
  <si>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</si>
  <si>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</si>
  <si>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</si>
  <si>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</si>
  <si>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</si>
  <si>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</si>
  <si>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</si>
  <si>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</si>
  <si>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</si>
  <si>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</si>
  <si>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</si>
  <si>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</si>
  <si>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</si>
  <si>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</si>
  <si>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</si>
  <si>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</si>
  <si>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</si>
  <si>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</si>
  <si>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</si>
  <si>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</si>
  <si>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</si>
  <si>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</si>
  <si>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</si>
  <si>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</si>
  <si>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</si>
  <si>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</si>
  <si>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</si>
  <si>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</si>
  <si>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</si>
  <si>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</si>
  <si>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</si>
  <si>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</si>
  <si>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</si>
  <si>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</si>
  <si>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</si>
  <si>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</si>
  <si>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</si>
  <si>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</si>
  <si>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</si>
  <si>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</si>
  <si>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</si>
  <si>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</si>
  <si>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</si>
  <si>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</si>
  <si>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</si>
  <si>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</si>
  <si>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</si>
  <si>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</si>
  <si>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</si>
  <si>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</si>
  <si>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</si>
  <si>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</si>
  <si>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</si>
  <si>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</si>
  <si>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</si>
  <si>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</si>
  <si>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</si>
  <si>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</si>
  <si>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</si>
  <si>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</si>
  <si>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</si>
  <si>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</si>
  <si>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</si>
  <si>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</si>
  <si>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</si>
  <si>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</si>
  <si>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</si>
  <si>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</si>
  <si>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</si>
  <si>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</si>
  <si>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</si>
  <si>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</si>
  <si>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</si>
  <si>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</si>
  <si>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</si>
  <si>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</si>
  <si>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</si>
  <si>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</si>
  <si>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</si>
  <si>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</si>
  <si>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</si>
  <si>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</si>
  <si>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</si>
  <si>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</si>
  <si>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</si>
  <si>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</si>
  <si>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</si>
  <si>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</si>
  <si>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</si>
  <si>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</si>
  <si>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</si>
  <si>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</si>
  <si>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</si>
  <si>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</si>
  <si>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</si>
  <si>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</si>
  <si>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</si>
  <si>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</si>
  <si>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</si>
  <si>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</si>
  <si>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</si>
  <si>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</si>
  <si>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</si>
  <si>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</si>
  <si>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</si>
  <si>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</si>
  <si>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</si>
  <si>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</si>
  <si>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</si>
  <si>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</si>
  <si>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</si>
  <si>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</si>
  <si>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</si>
  <si>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</si>
  <si>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</si>
  <si>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</si>
  <si>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</si>
  <si>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</si>
  <si>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</si>
  <si>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</si>
  <si>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</si>
  <si>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</si>
  <si>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</si>
  <si>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</si>
  <si>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</si>
  <si>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</si>
  <si>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</si>
  <si>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</si>
  <si>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</si>
  <si>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</si>
  <si>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</si>
  <si>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</si>
  <si>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</si>
  <si>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</si>
  <si>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</si>
  <si>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</si>
  <si>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</si>
  <si>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</si>
  <si>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</si>
  <si>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</si>
  <si>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</si>
  <si>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</si>
  <si>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</si>
  <si>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</si>
  <si>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</si>
  <si>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</si>
  <si>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</si>
  <si>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</si>
  <si>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</si>
  <si>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</si>
  <si>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</si>
  <si>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</si>
  <si>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</si>
  <si>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</si>
  <si>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</si>
  <si>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</si>
  <si>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</si>
  <si>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</si>
  <si>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</si>
  <si>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</si>
  <si>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</si>
  <si>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</si>
  <si>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</si>
  <si>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</si>
  <si>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</si>
  <si>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</si>
  <si>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</si>
  <si>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</si>
  <si>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</si>
  <si>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</si>
  <si>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</si>
  <si>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</si>
  <si>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</si>
  <si>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</si>
  <si>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</si>
  <si>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</si>
  <si>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</si>
  <si>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</si>
  <si>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</si>
  <si>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</si>
  <si>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</si>
  <si>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</si>
  <si>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</si>
  <si>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</si>
  <si>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</si>
  <si>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</si>
  <si>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</si>
  <si>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</si>
  <si>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</si>
  <si>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</si>
  <si>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</si>
  <si>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</si>
  <si>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</si>
  <si>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</si>
  <si>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</si>
  <si>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</si>
  <si>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</si>
  <si>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</si>
  <si>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</si>
  <si>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</si>
  <si>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</si>
  <si>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</si>
  <si>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</si>
  <si>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</si>
  <si>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</si>
  <si>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</si>
  <si>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</si>
  <si>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</si>
  <si>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</si>
  <si>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</si>
  <si>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</si>
  <si>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</si>
  <si>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</si>
  <si>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</si>
  <si>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</si>
  <si>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</si>
  <si>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</si>
  <si>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</si>
  <si>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</si>
  <si>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</si>
  <si>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</si>
  <si>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</si>
  <si>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</si>
  <si>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</si>
  <si>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</si>
  <si>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</si>
  <si>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</si>
  <si>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</si>
  <si>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</si>
  <si>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</si>
  <si>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</si>
  <si>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</si>
  <si>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</si>
  <si>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</si>
  <si>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</si>
  <si>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</si>
  <si>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</si>
  <si>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</si>
  <si>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</si>
  <si>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</si>
  <si>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</si>
  <si>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</si>
  <si>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</si>
  <si>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</si>
  <si>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</si>
  <si>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</si>
  <si>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</si>
  <si>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</si>
  <si>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</si>
  <si>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</si>
  <si>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</si>
  <si>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</si>
  <si>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</si>
  <si>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</si>
  <si>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</si>
  <si>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</si>
  <si>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</si>
  <si>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</si>
  <si>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</si>
  <si>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</si>
  <si>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</si>
  <si>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</si>
  <si>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</si>
  <si>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</si>
  <si>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</si>
  <si>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</si>
  <si>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</si>
  <si>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</si>
  <si>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</si>
  <si>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</si>
  <si>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</si>
  <si>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</si>
  <si>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</si>
  <si>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</si>
  <si>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</si>
  <si>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</si>
  <si>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</si>
  <si>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</si>
  <si>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</si>
  <si>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</si>
  <si>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</si>
  <si>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</si>
  <si>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</si>
  <si>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</si>
  <si>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</si>
  <si>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</si>
  <si>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</si>
  <si>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</si>
  <si>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</si>
  <si>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</si>
  <si>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</si>
  <si>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</si>
  <si>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</si>
  <si>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</si>
  <si>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</si>
  <si>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</si>
  <si>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</si>
  <si>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</si>
  <si>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</si>
  <si>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</si>
  <si>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</si>
  <si>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</si>
  <si>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</si>
  <si>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</si>
  <si>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</si>
  <si>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</si>
  <si>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</si>
  <si>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</si>
  <si>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</si>
  <si>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</si>
  <si>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</si>
  <si>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</si>
  <si>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</si>
  <si>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</si>
  <si>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</si>
  <si>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</si>
  <si>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</si>
  <si>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</si>
  <si>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</si>
  <si>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</si>
  <si>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</si>
  <si>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</si>
  <si>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</si>
  <si>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</si>
  <si>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</si>
  <si>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</si>
  <si>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</si>
  <si>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</si>
  <si>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</si>
  <si>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</si>
  <si>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</si>
  <si>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</si>
  <si>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</si>
  <si>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</si>
  <si>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</si>
  <si>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</si>
  <si>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</si>
  <si>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</si>
  <si>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</si>
  <si>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</si>
  <si>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</si>
  <si>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</si>
  <si>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</si>
  <si>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</si>
  <si>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</si>
  <si>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</si>
  <si>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</si>
  <si>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</si>
  <si>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</si>
  <si>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</si>
  <si>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</si>
  <si>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</si>
  <si>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</si>
  <si>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</si>
  <si>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</si>
  <si>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</si>
  <si>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</si>
  <si>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</si>
  <si>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</si>
  <si>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</si>
  <si>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</si>
  <si>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</si>
  <si>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</si>
  <si>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</si>
  <si>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</si>
  <si>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</si>
  <si>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</si>
  <si>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</si>
  <si>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</si>
  <si>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</si>
  <si>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</si>
  <si>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</si>
  <si>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</si>
  <si>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</si>
  <si>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</si>
  <si>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</si>
  <si>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</si>
  <si>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</si>
  <si>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</si>
  <si>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</si>
  <si>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</si>
  <si>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</si>
  <si>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</si>
  <si>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</si>
  <si>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</si>
  <si>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</si>
  <si>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</si>
  <si>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</si>
  <si>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</si>
  <si>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</si>
  <si>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</si>
  <si>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</si>
  <si>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</si>
  <si>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</si>
  <si>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</si>
  <si>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</si>
  <si>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</si>
  <si>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</si>
  <si>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</si>
  <si>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</si>
  <si>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</si>
  <si>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</si>
  <si>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</si>
  <si>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</si>
  <si>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</si>
  <si>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</si>
  <si>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</si>
  <si>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</si>
  <si>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</si>
  <si>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</si>
  <si>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</si>
  <si>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</si>
  <si>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</si>
  <si>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</si>
  <si>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</si>
  <si>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</si>
  <si>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</si>
  <si>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</si>
  <si>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</si>
  <si>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</si>
  <si>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</si>
  <si>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</si>
  <si>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</si>
  <si>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</si>
  <si>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</si>
  <si>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</si>
  <si>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</si>
  <si>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</si>
  <si>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</si>
  <si>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</si>
  <si>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</si>
  <si>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</si>
  <si>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</si>
  <si>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</si>
  <si>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</si>
  <si>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</si>
  <si>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</si>
  <si>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</si>
  <si>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</si>
  <si>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</si>
  <si>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</si>
  <si>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</si>
  <si>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</si>
  <si>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</si>
  <si>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</si>
  <si>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</si>
  <si>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</si>
  <si>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</si>
  <si>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</si>
  <si>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</si>
  <si>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</si>
  <si>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</si>
  <si>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</si>
  <si>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</si>
  <si>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</si>
  <si>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</si>
  <si>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</si>
  <si>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</si>
  <si>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</si>
  <si>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</si>
  <si>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</si>
  <si>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</si>
  <si>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</si>
  <si>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</si>
  <si>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</si>
  <si>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</si>
  <si>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</si>
  <si>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</si>
  <si>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</si>
  <si>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</si>
  <si>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</si>
  <si>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</si>
  <si>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</si>
  <si>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</si>
  <si>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</si>
  <si>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</si>
  <si>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</si>
  <si>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</si>
  <si>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</si>
  <si>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</si>
  <si>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</si>
  <si>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</si>
  <si>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</si>
  <si>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</si>
  <si>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</si>
  <si>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</si>
  <si>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</si>
  <si>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</si>
  <si>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</si>
  <si>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</si>
  <si>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</si>
  <si>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</si>
  <si>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</si>
  <si>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</si>
  <si>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</si>
  <si>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</si>
  <si>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</si>
  <si>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</si>
  <si>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</si>
  <si>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</si>
  <si>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</si>
  <si>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</si>
  <si>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</si>
  <si>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</si>
  <si>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</si>
  <si>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</si>
  <si>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</si>
  <si>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</si>
  <si>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</si>
  <si>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</si>
  <si>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</si>
  <si>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</si>
  <si>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</si>
  <si>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</si>
  <si>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</si>
  <si>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</si>
  <si>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</si>
  <si>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</si>
  <si>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</si>
  <si>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</si>
  <si>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</si>
  <si>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</si>
  <si>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</si>
  <si>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</si>
  <si>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</si>
  <si>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</si>
  <si>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</si>
  <si>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</si>
  <si>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</si>
  <si>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</si>
  <si>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</si>
  <si>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</si>
  <si>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</si>
  <si>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</si>
  <si>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</si>
  <si>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</si>
  <si>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</si>
  <si>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</si>
  <si>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</si>
  <si>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</si>
  <si>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</si>
  <si>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</si>
  <si>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</si>
  <si>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</si>
  <si>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</si>
  <si>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</si>
  <si>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</si>
  <si>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</si>
  <si>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</si>
  <si>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</si>
  <si>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</si>
  <si>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</si>
  <si>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</si>
  <si>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</si>
  <si>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</si>
  <si>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</si>
  <si>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</si>
  <si>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</si>
  <si>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</si>
  <si>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</si>
  <si>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</si>
  <si>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</si>
  <si>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</si>
  <si>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</si>
  <si>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</si>
  <si>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</si>
  <si>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</si>
  <si>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</si>
  <si>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</si>
  <si>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</si>
  <si>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</si>
  <si>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</si>
  <si>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</si>
  <si>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</si>
  <si>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</si>
  <si>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</si>
  <si>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</si>
  <si>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</si>
  <si>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</si>
  <si>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</si>
  <si>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</si>
  <si>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</si>
  <si>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</si>
  <si>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</si>
  <si>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</si>
  <si>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</si>
  <si>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</si>
  <si>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</si>
  <si>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</si>
  <si>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</si>
  <si>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</si>
  <si>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</si>
  <si>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</si>
  <si>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</si>
  <si>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</si>
  <si>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</si>
  <si>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</si>
  <si>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</si>
  <si>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</si>
  <si>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</si>
  <si>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</si>
  <si>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</si>
  <si>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</si>
  <si>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</si>
  <si>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</si>
  <si>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</si>
  <si>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</si>
  <si>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</si>
  <si>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</si>
  <si>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</si>
  <si>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</si>
  <si>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</si>
  <si>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</si>
  <si>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</si>
  <si>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</si>
  <si>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</si>
  <si>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</si>
  <si>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</si>
  <si>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</si>
  <si>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</si>
  <si>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</si>
  <si>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</si>
  <si>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</si>
  <si>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</si>
  <si>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</si>
  <si>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</si>
  <si>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</si>
  <si>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</si>
  <si>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</si>
  <si>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</si>
  <si>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</si>
  <si>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</si>
  <si>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</si>
  <si>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</si>
  <si>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</si>
  <si>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</si>
  <si>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</si>
  <si>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</si>
  <si>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</si>
  <si>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</si>
  <si>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</si>
  <si>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</si>
  <si>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</si>
  <si>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</si>
  <si>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</si>
  <si>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</si>
  <si>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</si>
  <si>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</si>
  <si>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</si>
  <si>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</si>
  <si>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</si>
  <si>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</si>
  <si>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</si>
  <si>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</si>
  <si>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</si>
  <si>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</si>
  <si>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</si>
  <si>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</si>
  <si>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</si>
  <si>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</si>
  <si>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</si>
  <si>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</si>
  <si>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</si>
  <si>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</si>
  <si>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</si>
  <si>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</si>
  <si>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</si>
  <si>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</si>
  <si>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</si>
  <si>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</si>
  <si>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</si>
  <si>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</si>
  <si>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</si>
  <si>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</si>
  <si>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</si>
  <si>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</si>
  <si>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</si>
  <si>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</si>
  <si>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</si>
  <si>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</si>
  <si>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</si>
  <si>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</si>
  <si>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</si>
  <si>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</si>
  <si>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</si>
  <si>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</si>
  <si>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</si>
  <si>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</si>
  <si>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</si>
  <si>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</si>
  <si>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</si>
  <si>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</si>
  <si>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</si>
  <si>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</si>
  <si>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</si>
  <si>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</si>
  <si>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</si>
  <si>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</si>
  <si>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</si>
  <si>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</si>
  <si>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</si>
  <si>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</si>
  <si>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</si>
  <si>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</si>
  <si>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</si>
  <si>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</si>
  <si>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</si>
  <si>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</si>
  <si>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</si>
  <si>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</si>
  <si>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</si>
  <si>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</si>
  <si>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</si>
  <si>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</si>
  <si>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</si>
  <si>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</si>
  <si>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</si>
  <si>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</si>
  <si>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</si>
  <si>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</si>
  <si>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</si>
  <si>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</si>
  <si>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</si>
  <si>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</si>
  <si>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</si>
  <si>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</si>
  <si>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</si>
  <si>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</si>
  <si>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</si>
  <si>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</si>
  <si>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</si>
  <si>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</si>
  <si>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</si>
  <si>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</si>
  <si>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</si>
  <si>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</si>
  <si>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</si>
  <si>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</si>
  <si>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</si>
  <si>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</si>
  <si>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</si>
  <si>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</si>
  <si>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</si>
  <si>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</si>
  <si>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</si>
  <si>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</si>
  <si>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</si>
  <si>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</si>
  <si>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</si>
  <si>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</si>
  <si>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</si>
  <si>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</si>
  <si>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</si>
  <si>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</si>
  <si>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</si>
  <si>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</si>
  <si>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</si>
  <si>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</si>
  <si>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</si>
  <si>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</si>
  <si>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</si>
  <si>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</si>
  <si>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</si>
  <si>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</si>
  <si>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</si>
  <si>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</si>
  <si>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</si>
  <si>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</si>
  <si>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</si>
  <si>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</si>
  <si>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</si>
  <si>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</si>
  <si>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</si>
  <si>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</si>
  <si>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</si>
  <si>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</si>
  <si>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</si>
  <si>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</si>
  <si>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</si>
  <si>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</si>
  <si>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</si>
  <si>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</si>
  <si>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</si>
  <si>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</si>
  <si>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</si>
  <si>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</si>
  <si>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</si>
  <si>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</si>
  <si>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</si>
  <si>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</si>
  <si>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</si>
  <si>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</si>
  <si>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</si>
  <si>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</si>
  <si>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</si>
  <si>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</si>
  <si>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</si>
  <si>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</si>
  <si>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</si>
  <si>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</si>
  <si>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</si>
  <si>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</si>
  <si>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</si>
  <si>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</si>
  <si>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</si>
  <si>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</si>
  <si>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</si>
  <si>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</si>
  <si>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</si>
  <si>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</si>
  <si>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</si>
  <si>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</si>
  <si>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</si>
  <si>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</si>
  <si>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</si>
  <si>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</si>
  <si>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</si>
  <si>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</si>
  <si>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</si>
  <si>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</si>
  <si>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</si>
  <si>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</si>
  <si>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</si>
  <si>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</si>
  <si>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</si>
  <si>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</si>
  <si>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</si>
  <si>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</si>
  <si>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</si>
  <si>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</si>
  <si>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</si>
  <si>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</si>
  <si>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</si>
  <si>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</si>
  <si>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</si>
  <si>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</si>
  <si>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</si>
  <si>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</si>
  <si>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</si>
  <si>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</si>
  <si>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</si>
  <si>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</si>
  <si>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</si>
  <si>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</si>
  <si>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</si>
  <si>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</si>
  <si>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</si>
  <si>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</si>
  <si>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</si>
  <si>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</si>
  <si>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</si>
  <si>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</si>
  <si>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</si>
  <si>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</si>
  <si>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</si>
  <si>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</si>
  <si>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</si>
  <si>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</si>
  <si>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</si>
  <si>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</si>
  <si>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</si>
  <si>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</si>
  <si>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</si>
  <si>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</si>
  <si>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</si>
  <si>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</si>
  <si>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</si>
  <si>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</si>
  <si>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</si>
  <si>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</si>
  <si>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</si>
  <si>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</si>
  <si>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</si>
  <si>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</si>
  <si>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</si>
  <si>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</si>
  <si>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</si>
  <si>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</si>
  <si>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</si>
  <si>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</si>
  <si>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</si>
  <si>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</si>
  <si>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</si>
  <si>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</si>
  <si>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</si>
  <si>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</si>
  <si>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</si>
  <si>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</si>
  <si>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</si>
  <si>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</si>
  <si>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</si>
  <si>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</si>
  <si>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</si>
  <si>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</si>
  <si>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</si>
  <si>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</si>
  <si>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</si>
  <si>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</si>
  <si>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</si>
  <si>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</si>
  <si>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</si>
  <si>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</si>
  <si>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</si>
  <si>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</si>
  <si>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</si>
  <si>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</si>
  <si>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</si>
  <si>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</si>
  <si>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</si>
  <si>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</si>
  <si>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</si>
  <si>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</si>
  <si>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</si>
  <si>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</si>
  <si>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</si>
  <si>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</si>
  <si>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</si>
  <si>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</si>
  <si>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</si>
  <si>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</si>
  <si>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</si>
  <si>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</si>
  <si>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</si>
  <si>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</si>
  <si>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</si>
  <si>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</si>
  <si>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</si>
  <si>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</si>
  <si>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</si>
  <si>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</si>
  <si>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</si>
  <si>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</si>
  <si>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</si>
  <si>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</si>
  <si>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</si>
  <si>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</si>
  <si>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</si>
  <si>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</si>
  <si>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</si>
  <si>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</si>
  <si>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</si>
  <si>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</si>
  <si>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</si>
  <si>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</si>
  <si>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</si>
  <si>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</si>
  <si>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</si>
  <si>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</si>
  <si>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</si>
  <si>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</si>
  <si>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</si>
  <si>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</si>
  <si>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</si>
  <si>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</si>
  <si>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</si>
  <si>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</si>
  <si>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</si>
  <si>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</si>
  <si>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</si>
  <si>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</si>
  <si>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</si>
  <si>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</si>
  <si>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</si>
  <si>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</si>
  <si>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</si>
  <si>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</si>
  <si>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</si>
  <si>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</si>
  <si>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</si>
  <si>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</si>
  <si>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</si>
  <si>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</si>
  <si>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</si>
  <si>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</si>
  <si>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</si>
  <si>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</si>
  <si>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</si>
  <si>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</si>
  <si>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</si>
  <si>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</si>
  <si>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</si>
  <si>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</si>
  <si>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</si>
  <si>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</si>
  <si>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</si>
  <si>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</si>
  <si>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</si>
  <si>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</si>
  <si>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</si>
  <si>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</si>
  <si>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</si>
  <si>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</si>
  <si>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</si>
  <si>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</si>
  <si>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</si>
  <si>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</si>
  <si>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</si>
  <si>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</si>
  <si>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</si>
  <si>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</si>
  <si>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</si>
  <si>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</si>
  <si>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</si>
  <si>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</si>
  <si>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</si>
  <si>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</si>
  <si>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</si>
  <si>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</si>
  <si>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</si>
  <si>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</si>
  <si>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</si>
  <si>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</si>
  <si>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</si>
  <si>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</si>
  <si>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</si>
  <si>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</si>
  <si>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</si>
  <si>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</si>
  <si>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</si>
  <si>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</si>
  <si>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</si>
  <si>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</si>
  <si>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</si>
  <si>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</si>
  <si>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</si>
  <si>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</si>
  <si>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</si>
  <si>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</si>
  <si>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</si>
  <si>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</si>
  <si>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</si>
  <si>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</si>
  <si>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</si>
  <si>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</si>
  <si>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</si>
  <si>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</si>
  <si>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</si>
  <si>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</si>
  <si>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</si>
  <si>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</si>
  <si>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</si>
  <si>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</si>
  <si>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</si>
  <si>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</si>
  <si>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</si>
  <si>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</si>
  <si>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</si>
  <si>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</si>
  <si>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</si>
  <si>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</si>
  <si>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</si>
  <si>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</si>
  <si>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</si>
  <si>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</si>
  <si>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</si>
  <si>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</si>
  <si>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</si>
  <si>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</si>
  <si>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</si>
  <si>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</si>
  <si>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</si>
  <si>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</si>
  <si>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</si>
  <si>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</si>
  <si>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</si>
  <si>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</si>
  <si>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</si>
  <si>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</si>
  <si>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</si>
  <si>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</si>
  <si>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</si>
  <si>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</si>
  <si>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</si>
  <si>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</si>
  <si>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</si>
  <si>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</si>
  <si>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</si>
  <si>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</si>
  <si>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</si>
  <si>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</si>
  <si>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</si>
  <si>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</si>
  <si>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</si>
  <si>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</si>
  <si>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</si>
  <si>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</si>
  <si>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</si>
  <si>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</si>
  <si>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</si>
  <si>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</si>
  <si>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</si>
  <si>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</si>
  <si>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</si>
  <si>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</si>
  <si>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</si>
  <si>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</si>
  <si>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</si>
  <si>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</si>
  <si>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</si>
  <si>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</si>
  <si>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</si>
  <si>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</si>
  <si>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</si>
  <si>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</si>
  <si>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</si>
  <si>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</si>
  <si>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</si>
  <si>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</si>
  <si>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</si>
  <si>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</si>
  <si>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</si>
  <si>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</si>
  <si>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</si>
  <si>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</si>
  <si>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</si>
  <si>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</si>
  <si>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</si>
  <si>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</si>
  <si>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</si>
  <si>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</si>
  <si>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</si>
  <si>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</si>
  <si>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</si>
  <si>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</si>
  <si>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</si>
  <si>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</si>
  <si>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</si>
  <si>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</si>
  <si>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</si>
  <si>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</si>
  <si>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</si>
  <si>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</si>
  <si>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</si>
  <si>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</si>
  <si>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</si>
  <si>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</si>
  <si>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</si>
  <si>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</si>
  <si>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</si>
  <si>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</si>
  <si>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</si>
  <si>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</si>
  <si>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</si>
  <si>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</si>
  <si>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</si>
  <si>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</si>
  <si>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</si>
  <si>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</si>
  <si>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</si>
  <si>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</si>
  <si>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</si>
  <si>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</si>
  <si>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</si>
  <si>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</si>
  <si>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</si>
  <si>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</si>
  <si>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</si>
  <si>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</si>
  <si>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</si>
  <si>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</si>
  <si>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</si>
  <si>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</si>
  <si>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</si>
  <si>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</si>
  <si>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</si>
  <si>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</si>
  <si>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</si>
  <si>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</si>
  <si>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</si>
  <si>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</si>
  <si>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</si>
  <si>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</si>
  <si>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</si>
  <si>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</si>
  <si>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</si>
  <si>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</si>
  <si>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</si>
  <si>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</si>
  <si>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</si>
  <si>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</si>
  <si>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</si>
  <si>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</si>
  <si>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</si>
  <si>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</si>
  <si>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</si>
  <si>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</si>
  <si>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</si>
  <si>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</si>
  <si>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</si>
  <si>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</si>
  <si>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</si>
  <si>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</si>
  <si>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</si>
  <si>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</si>
  <si>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</si>
  <si>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</si>
  <si>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</si>
  <si>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</si>
  <si>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</si>
  <si>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</si>
  <si>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</si>
  <si>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</si>
  <si>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</si>
  <si>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</si>
  <si>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</si>
  <si>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</si>
  <si>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</si>
  <si>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</si>
  <si>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</si>
  <si>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</si>
  <si>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</si>
  <si>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</si>
  <si>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</si>
  <si>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</si>
  <si>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</si>
  <si>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</si>
  <si>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</si>
  <si>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</si>
  <si>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</si>
  <si>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</si>
  <si>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</si>
  <si>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</si>
  <si>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</si>
  <si>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</si>
  <si>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</si>
  <si>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</si>
  <si>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</si>
  <si>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</si>
  <si>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</si>
  <si>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</si>
  <si>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</si>
  <si>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</si>
  <si>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</si>
  <si>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</si>
  <si>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</si>
  <si>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</si>
  <si>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</si>
  <si>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</si>
  <si>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</si>
  <si>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</si>
  <si>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</si>
  <si>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</si>
  <si>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</si>
  <si>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</si>
  <si>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</si>
  <si>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</si>
  <si>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</si>
  <si>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</si>
  <si>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</si>
  <si>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</si>
  <si>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</si>
  <si>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</si>
  <si>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</si>
  <si>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</si>
  <si>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</si>
  <si>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</si>
  <si>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</si>
  <si>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</si>
  <si>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</si>
  <si>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</si>
  <si>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</si>
  <si>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</si>
  <si>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</si>
  <si>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</si>
  <si>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</si>
  <si>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</si>
  <si>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</si>
  <si>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</si>
  <si>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</si>
  <si>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</si>
  <si>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</si>
  <si>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</si>
  <si>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</si>
  <si>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</si>
  <si>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</si>
  <si>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</si>
  <si>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</si>
  <si>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</si>
  <si>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</si>
  <si>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</si>
  <si>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</si>
  <si>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</si>
  <si>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</si>
  <si>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</si>
  <si>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</si>
  <si>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</si>
  <si>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</si>
  <si>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</si>
  <si>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</si>
  <si>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</si>
  <si>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</si>
  <si>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</si>
  <si>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</si>
  <si>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</si>
  <si>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</si>
  <si>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</si>
  <si>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</si>
  <si>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</si>
  <si>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</si>
  <si>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</si>
  <si>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</si>
  <si>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</si>
  <si>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</si>
  <si>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</si>
  <si>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</si>
  <si>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</si>
  <si>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</si>
  <si>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</si>
  <si>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</si>
  <si>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</si>
  <si>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</si>
  <si>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</si>
  <si>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</si>
  <si>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</si>
  <si>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</si>
  <si>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</si>
  <si>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</si>
  <si>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</si>
  <si>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</si>
  <si>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</si>
  <si>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</si>
  <si>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</si>
  <si>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</si>
  <si>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</si>
  <si>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</si>
  <si>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</si>
  <si>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</si>
  <si>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</si>
  <si>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</si>
  <si>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</si>
  <si>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</si>
  <si>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</si>
  <si>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</si>
  <si>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</si>
  <si>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</si>
  <si>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</si>
  <si>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</si>
  <si>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</si>
  <si>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</si>
  <si>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</si>
  <si>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</si>
  <si>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</si>
  <si>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</si>
  <si>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</si>
  <si>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</si>
  <si>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</si>
  <si>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</si>
  <si>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</si>
  <si>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</si>
  <si>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</si>
  <si>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</si>
  <si>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</si>
  <si>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</si>
  <si>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</si>
  <si>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</si>
  <si>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</si>
  <si>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</si>
  <si>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</si>
  <si>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</si>
  <si>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</si>
  <si>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</si>
  <si>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</si>
  <si>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</si>
  <si>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</si>
  <si>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</si>
  <si>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</si>
  <si>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</si>
  <si>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</si>
  <si>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</si>
  <si>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</si>
  <si>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</si>
  <si>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</si>
  <si>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</si>
  <si>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</si>
  <si>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</si>
  <si>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</si>
  <si>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</si>
  <si>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</si>
  <si>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</si>
  <si>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</si>
  <si>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</si>
  <si>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</si>
  <si>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</si>
  <si>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</si>
  <si>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</si>
  <si>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</si>
  <si>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</si>
  <si>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</si>
  <si>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</si>
  <si>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</si>
  <si>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</si>
  <si>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</si>
  <si>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</si>
  <si>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</si>
  <si>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</si>
  <si>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</si>
  <si>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</si>
  <si>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</si>
  <si>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</si>
  <si>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</si>
  <si>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</si>
  <si>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</si>
  <si>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</si>
  <si>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</si>
  <si>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</si>
  <si>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</si>
  <si>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</si>
  <si>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</si>
  <si>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</si>
  <si>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</si>
  <si>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</si>
  <si>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</si>
  <si>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</si>
  <si>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</si>
  <si>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</si>
  <si>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</si>
  <si>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</si>
  <si>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</si>
  <si>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</si>
  <si>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</si>
  <si>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</si>
  <si>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</si>
  <si>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</si>
  <si>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</si>
  <si>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</si>
  <si>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</si>
  <si>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</si>
  <si>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</si>
  <si>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</si>
  <si>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</si>
  <si>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</si>
  <si>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</si>
  <si>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</si>
  <si>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</si>
  <si>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</si>
  <si>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</si>
  <si>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</si>
  <si>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</si>
  <si>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</si>
  <si>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</si>
  <si>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</si>
  <si>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</si>
  <si>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</si>
  <si>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</si>
  <si>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</si>
  <si>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</si>
  <si>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</si>
  <si>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</si>
  <si>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</si>
  <si>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</si>
  <si>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</si>
  <si>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</si>
  <si>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</si>
  <si>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</si>
  <si>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</si>
  <si>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</si>
  <si>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</si>
  <si>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</si>
  <si>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</si>
  <si>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</si>
  <si>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</si>
  <si>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</si>
  <si>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</si>
  <si>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</si>
  <si>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</si>
  <si>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</si>
  <si>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</si>
  <si>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</si>
  <si>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</si>
  <si>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</si>
  <si>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</si>
  <si>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</si>
  <si>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</si>
  <si>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</si>
  <si>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</si>
  <si>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</si>
  <si>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</si>
  <si>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</si>
  <si>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</si>
  <si>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</si>
  <si>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</si>
  <si>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</si>
  <si>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</si>
  <si>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</si>
  <si>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</si>
  <si>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</si>
  <si>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</si>
  <si>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</si>
  <si>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</si>
  <si>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</si>
  <si>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</si>
  <si>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</si>
  <si>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</si>
  <si>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</si>
  <si>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</si>
  <si>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</si>
  <si>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</si>
  <si>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</si>
  <si>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</si>
  <si>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</si>
  <si>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</si>
  <si>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</si>
  <si>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</si>
  <si>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</si>
  <si>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</si>
  <si>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</si>
  <si>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</si>
  <si>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</si>
  <si>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</si>
  <si>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</si>
  <si>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</si>
  <si>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</si>
  <si>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</si>
  <si>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</si>
  <si>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</si>
  <si>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</si>
  <si>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</si>
  <si>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</si>
  <si>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</si>
  <si>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</si>
  <si>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</si>
  <si>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</si>
  <si>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</si>
  <si>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</si>
  <si>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</si>
  <si>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</si>
  <si>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</si>
  <si>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</si>
  <si>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</si>
  <si>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</si>
  <si>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</si>
  <si>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</si>
  <si>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</si>
  <si>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</si>
  <si>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</si>
  <si>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</si>
  <si>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</si>
  <si>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</si>
  <si>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</si>
  <si>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</si>
  <si>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</si>
  <si>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</si>
  <si>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</si>
  <si>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</si>
  <si>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</si>
  <si>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</si>
  <si>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</si>
  <si>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</si>
  <si>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</si>
  <si>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</si>
  <si>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</si>
  <si>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</si>
  <si>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</si>
  <si>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</si>
  <si>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</si>
  <si>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</si>
  <si>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</si>
  <si>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</si>
  <si>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</si>
  <si>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</si>
  <si>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</si>
  <si>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</si>
  <si>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</si>
  <si>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</si>
  <si>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</si>
  <si>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</si>
  <si>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</si>
  <si>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</si>
  <si>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</si>
  <si>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</si>
  <si>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</si>
  <si>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</si>
  <si>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</si>
  <si>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</si>
  <si>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</si>
  <si>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</si>
  <si>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</si>
  <si>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</si>
  <si>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</si>
  <si>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</si>
  <si>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</si>
  <si>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</si>
  <si>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</si>
  <si>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</si>
  <si>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</si>
  <si>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</si>
  <si>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</si>
  <si>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</si>
  <si>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</si>
  <si>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</si>
  <si>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</si>
  <si>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</si>
  <si>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</si>
  <si>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</si>
  <si>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</si>
  <si>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</si>
  <si>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</si>
  <si>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</si>
  <si>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</si>
  <si>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</si>
  <si>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</si>
  <si>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</si>
  <si>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</si>
  <si>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</si>
  <si>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</si>
  <si>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</si>
  <si>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</si>
  <si>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</si>
  <si>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</si>
  <si>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</si>
  <si>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</si>
  <si>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</si>
  <si>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</si>
  <si>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</si>
  <si>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</si>
  <si>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</si>
  <si>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</si>
  <si>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</si>
  <si>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</si>
  <si>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</si>
  <si>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</si>
  <si>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</si>
  <si>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</si>
  <si>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</si>
  <si>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</si>
  <si>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</si>
  <si>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</si>
  <si>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</si>
  <si>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</si>
  <si>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</si>
  <si>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</si>
  <si>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</si>
  <si>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</si>
  <si>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</si>
  <si>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</si>
  <si>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</si>
  <si>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</si>
  <si>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</si>
  <si>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</si>
  <si>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</si>
  <si>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</si>
  <si>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</si>
  <si>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</si>
  <si>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</si>
  <si>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</si>
  <si>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</si>
  <si>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</si>
  <si>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</si>
  <si>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</si>
  <si>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</si>
  <si>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</si>
  <si>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</si>
  <si>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</si>
  <si>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</si>
  <si>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</si>
  <si>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</si>
  <si>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</si>
  <si>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</si>
  <si>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</si>
  <si>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</si>
  <si>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</si>
  <si>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</si>
  <si>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</si>
  <si>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</si>
  <si>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</si>
  <si>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</si>
  <si>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</si>
  <si>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</si>
  <si>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</si>
  <si>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</si>
  <si>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</si>
  <si>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</si>
  <si>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</si>
  <si>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</si>
  <si>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</si>
  <si>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</si>
  <si>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</si>
  <si>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</si>
  <si>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</si>
  <si>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</si>
  <si>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</si>
  <si>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</si>
  <si>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</si>
  <si>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</si>
  <si>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</si>
  <si>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</si>
  <si>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</si>
  <si>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</si>
  <si>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</si>
  <si>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</si>
  <si>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</si>
  <si>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</si>
  <si>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</si>
  <si>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</si>
  <si>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</si>
  <si>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</si>
  <si>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</si>
  <si>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</si>
  <si>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</si>
  <si>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</si>
  <si>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</si>
  <si>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</si>
  <si>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</si>
  <si>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</si>
  <si>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</si>
  <si>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</si>
  <si>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</si>
  <si>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</si>
  <si>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</si>
  <si>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</si>
  <si>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</si>
  <si>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</si>
  <si>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</si>
  <si>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</si>
  <si>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</si>
  <si>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</si>
  <si>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</si>
  <si>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</si>
  <si>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</si>
  <si>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</si>
  <si>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</si>
  <si>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</si>
  <si>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</si>
  <si>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</si>
  <si>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</si>
  <si>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</si>
  <si>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</si>
  <si>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</si>
  <si>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</si>
  <si>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</si>
  <si>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</si>
  <si>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</si>
  <si>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</si>
  <si>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</si>
  <si>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</si>
  <si>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</si>
  <si>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</si>
  <si>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</si>
  <si>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</si>
  <si>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</si>
  <si>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</si>
  <si>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</si>
  <si>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</si>
  <si>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</si>
  <si>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</si>
  <si>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</si>
  <si>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</si>
  <si>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</si>
  <si>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</si>
  <si>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</si>
  <si>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</si>
  <si>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</si>
  <si>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</si>
  <si>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</si>
  <si>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</si>
  <si>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</si>
  <si>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</si>
  <si>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</si>
  <si>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</si>
  <si>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</si>
  <si>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</si>
  <si>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</si>
  <si>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</si>
  <si>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</si>
  <si>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</si>
  <si>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</si>
  <si>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</si>
  <si>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</si>
  <si>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</si>
  <si>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</si>
  <si>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</si>
  <si>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</si>
  <si>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</si>
  <si>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</si>
  <si>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</si>
  <si>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</si>
  <si>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</si>
  <si>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</si>
  <si>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</si>
  <si>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</si>
  <si>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</si>
  <si>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</si>
  <si>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</si>
  <si>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</si>
  <si>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</si>
  <si>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</si>
  <si>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</si>
  <si>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</si>
  <si>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</si>
  <si>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</si>
  <si>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</si>
  <si>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</si>
  <si>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</si>
  <si>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</si>
  <si>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</si>
  <si>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</si>
  <si>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</si>
  <si>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</si>
  <si>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</si>
  <si>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</si>
  <si>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</si>
  <si>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</si>
  <si>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</si>
  <si>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</si>
  <si>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</si>
  <si>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</si>
  <si>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</si>
  <si>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</si>
  <si>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</si>
  <si>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</si>
  <si>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</si>
  <si>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</si>
  <si>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</si>
  <si>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</si>
  <si>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</si>
  <si>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</si>
  <si>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</si>
  <si>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</si>
  <si>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</si>
  <si>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</si>
  <si>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</si>
  <si>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</si>
  <si>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</si>
  <si>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</si>
  <si>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</si>
  <si>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</si>
  <si>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</si>
  <si>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</si>
  <si>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</si>
  <si>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</si>
  <si>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</si>
  <si>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</si>
  <si>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</si>
  <si>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</si>
  <si>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</si>
  <si>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</si>
  <si>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</si>
  <si>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</si>
  <si>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</si>
  <si>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</si>
  <si>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</si>
  <si>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</si>
  <si>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</si>
  <si>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</si>
  <si>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</si>
  <si>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</si>
  <si>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</si>
  <si>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</si>
  <si>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</si>
  <si>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</si>
  <si>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</si>
  <si>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</si>
  <si>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</si>
  <si>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</si>
  <si>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</si>
  <si>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</si>
  <si>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</si>
  <si>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</si>
  <si>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</si>
  <si>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</si>
  <si>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</si>
  <si>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</si>
  <si>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</si>
  <si>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</si>
  <si>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</si>
  <si>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</si>
  <si>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</si>
  <si>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</si>
  <si>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</si>
  <si>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</si>
  <si>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</si>
  <si>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</si>
  <si>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</si>
  <si>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</si>
  <si>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</si>
  <si>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</si>
  <si>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</si>
  <si>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</si>
  <si>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</si>
  <si>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</si>
  <si>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</si>
  <si>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</si>
  <si>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</si>
  <si>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</si>
  <si>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</si>
  <si>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</si>
  <si>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</si>
  <si>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</si>
  <si>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</si>
  <si>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</si>
  <si>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</si>
  <si>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</si>
  <si>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</si>
  <si>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</si>
  <si>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</si>
  <si>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</si>
  <si>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</si>
  <si>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</si>
  <si>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</si>
  <si>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</si>
  <si>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</si>
  <si>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</si>
  <si>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</si>
  <si>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</si>
  <si>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</si>
  <si>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</si>
  <si>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</si>
  <si>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</si>
  <si>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</si>
  <si>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</si>
  <si>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</si>
  <si>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</si>
  <si>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</si>
  <si>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</si>
  <si>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</si>
  <si>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</si>
  <si>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</si>
  <si>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</si>
  <si>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</si>
  <si>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</si>
  <si>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</si>
  <si>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</si>
  <si>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</si>
  <si>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</si>
  <si>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</si>
  <si>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</si>
  <si>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</si>
  <si>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</si>
  <si>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</si>
  <si>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</si>
  <si>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</si>
  <si>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</si>
  <si>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</si>
  <si>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</si>
  <si>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</si>
  <si>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</si>
  <si>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</si>
  <si>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</si>
  <si>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</si>
  <si>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</si>
  <si>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</si>
  <si>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</si>
  <si>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</si>
  <si>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</si>
  <si>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</si>
  <si>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</si>
  <si>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</si>
  <si>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</si>
  <si>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</si>
  <si>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</si>
  <si>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</si>
  <si>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</si>
  <si>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</si>
  <si>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</si>
  <si>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</si>
  <si>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</si>
  <si>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</si>
  <si>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</si>
  <si>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</si>
  <si>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</si>
  <si>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</si>
  <si>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</si>
  <si>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</si>
  <si>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</si>
  <si>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</si>
  <si>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</si>
  <si>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</si>
  <si>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</si>
  <si>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</si>
  <si>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</si>
  <si>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</si>
  <si>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</si>
  <si>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</si>
  <si>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</si>
  <si>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</si>
  <si>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</si>
  <si>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</si>
  <si>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</si>
  <si>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</si>
  <si>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</si>
  <si>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</si>
  <si>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</si>
  <si>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</si>
  <si>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</si>
  <si>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</si>
  <si>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</si>
  <si>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</si>
  <si>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</si>
  <si>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</si>
  <si>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</si>
  <si>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</si>
  <si>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</si>
  <si>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</si>
  <si>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</si>
  <si>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</si>
  <si>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</si>
  <si>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</si>
  <si>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</si>
  <si>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</si>
  <si>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</si>
  <si>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</si>
  <si>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</si>
  <si>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</si>
  <si>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</si>
  <si>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</si>
  <si>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</si>
  <si>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</si>
  <si>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</si>
  <si>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</si>
  <si>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</si>
  <si>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</si>
  <si>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</si>
  <si>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</si>
  <si>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</si>
  <si>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</si>
  <si>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</si>
  <si>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</si>
  <si>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</si>
  <si>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</si>
  <si>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</si>
  <si>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</si>
  <si>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</si>
  <si>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</si>
  <si>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</si>
  <si>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</si>
  <si>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</si>
  <si>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</si>
  <si>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</si>
  <si>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</si>
  <si>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</si>
  <si>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</si>
  <si>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</si>
  <si>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</si>
  <si>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</si>
  <si>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</si>
  <si>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</si>
  <si>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</si>
  <si>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</si>
  <si>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</si>
  <si>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</si>
  <si>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</si>
  <si>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</si>
  <si>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</si>
  <si>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</si>
  <si>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</si>
  <si>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</si>
  <si>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</si>
  <si>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</si>
  <si>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</si>
  <si>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</si>
  <si>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</si>
  <si>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</si>
  <si>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</si>
  <si>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</si>
  <si>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</si>
  <si>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</si>
  <si>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</si>
  <si>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</si>
  <si>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</si>
  <si>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</si>
  <si>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</si>
  <si>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</si>
  <si>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</si>
  <si>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</si>
  <si>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</si>
  <si>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</si>
  <si>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</si>
  <si>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</si>
  <si>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</si>
  <si>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</si>
  <si>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</si>
  <si>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</si>
  <si>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</si>
  <si>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</si>
  <si>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</si>
  <si>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</si>
  <si>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</si>
  <si>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</si>
  <si>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</si>
  <si>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</si>
  <si>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</si>
  <si>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</si>
  <si>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</si>
  <si>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</si>
  <si>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</si>
  <si>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</si>
  <si>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</si>
  <si>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</si>
  <si>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</si>
  <si>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</si>
  <si>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</si>
  <si>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</si>
  <si>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</si>
  <si>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</si>
  <si>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</si>
  <si>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</si>
  <si>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</si>
  <si>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</si>
  <si>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</si>
  <si>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</si>
  <si>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</si>
  <si>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</si>
  <si>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</si>
  <si>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</si>
  <si>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</si>
  <si>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</si>
  <si>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</si>
  <si>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</si>
  <si>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</si>
  <si>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</si>
  <si>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</si>
  <si>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</si>
  <si>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</si>
  <si>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</si>
  <si>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</si>
  <si>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</si>
  <si>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</si>
  <si>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</si>
  <si>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</si>
  <si>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</si>
  <si>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</si>
  <si>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</si>
  <si>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</si>
  <si>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</si>
  <si>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</si>
  <si>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</si>
  <si>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</si>
  <si>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</si>
  <si>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</si>
  <si>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</si>
  <si>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</si>
  <si>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</si>
  <si>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</si>
  <si>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</si>
  <si>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</si>
  <si>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</si>
  <si>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</si>
  <si>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</si>
  <si>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</si>
  <si>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</si>
  <si>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</si>
  <si>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</si>
  <si>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</si>
  <si>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</si>
  <si>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</si>
  <si>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</si>
  <si>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</si>
  <si>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</si>
  <si>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</si>
  <si>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</si>
  <si>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</si>
  <si>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</si>
  <si>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</si>
  <si>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</si>
  <si>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</si>
  <si>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</si>
  <si>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</si>
  <si>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</si>
  <si>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</si>
  <si>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</si>
  <si>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</si>
  <si>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</si>
  <si>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</si>
  <si>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</si>
  <si>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</si>
  <si>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</si>
  <si>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</si>
  <si>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</si>
  <si>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</si>
  <si>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</si>
  <si>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</si>
  <si>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</si>
  <si>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</si>
  <si>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</si>
  <si>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</si>
  <si>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</si>
  <si>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</si>
  <si>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</si>
  <si>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</si>
  <si>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</si>
  <si>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</si>
  <si>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</si>
  <si>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</si>
  <si>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</si>
  <si>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</si>
  <si>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</si>
  <si>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</si>
  <si>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</si>
  <si>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</si>
  <si>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</si>
  <si>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</si>
  <si>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</si>
  <si>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</si>
  <si>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</si>
  <si>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</si>
  <si>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</si>
  <si>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</si>
  <si>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</si>
  <si>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</si>
  <si>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</si>
  <si>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</si>
  <si>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</si>
  <si>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</si>
  <si>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</si>
  <si>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</si>
  <si>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</si>
  <si>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</si>
  <si>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</si>
  <si>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</si>
  <si>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</si>
  <si>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</si>
  <si>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</si>
  <si>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</si>
  <si>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</si>
  <si>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</si>
  <si>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</si>
  <si>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</si>
  <si>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</si>
  <si>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</si>
  <si>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</si>
  <si>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</si>
  <si>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</si>
  <si>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</si>
  <si>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</si>
  <si>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</si>
  <si>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</si>
  <si>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</si>
  <si>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</si>
  <si>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</si>
  <si>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</si>
  <si>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</si>
  <si>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</si>
  <si>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</si>
  <si>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</si>
  <si>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</si>
  <si>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</si>
  <si>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</si>
  <si>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</si>
  <si>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</si>
  <si>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</si>
  <si>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</si>
  <si>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</si>
  <si>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</si>
  <si>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</si>
  <si>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</si>
  <si>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</si>
  <si>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</si>
  <si>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</si>
  <si>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</si>
  <si>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</si>
  <si>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</si>
  <si>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</si>
  <si>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</si>
  <si>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</si>
  <si>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</si>
  <si>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</si>
  <si>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</si>
  <si>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</si>
  <si>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</si>
  <si>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</si>
  <si>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</si>
  <si>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</si>
  <si>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</si>
  <si>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</si>
  <si>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</si>
  <si>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</si>
  <si>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</si>
  <si>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</si>
  <si>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</si>
  <si>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</si>
  <si>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</si>
  <si>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</si>
  <si>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</si>
  <si>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</si>
  <si>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</si>
  <si>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</si>
  <si>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</si>
  <si>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</si>
  <si>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</si>
  <si>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</si>
  <si>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</si>
  <si>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</si>
  <si>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</si>
  <si>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</si>
  <si>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</si>
  <si>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</si>
  <si>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</si>
  <si>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</si>
  <si>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</si>
  <si>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</si>
  <si>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</si>
  <si>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</si>
  <si>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</si>
  <si>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</si>
  <si>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</si>
  <si>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</si>
  <si>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</si>
  <si>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</si>
  <si>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</si>
  <si>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</si>
  <si>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</si>
  <si>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</si>
  <si>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</si>
  <si>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</si>
  <si>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</si>
  <si>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</si>
  <si>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</si>
  <si>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</si>
  <si>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</si>
  <si>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</si>
  <si>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</si>
  <si>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</si>
  <si>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</si>
  <si>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</si>
  <si>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</si>
  <si>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</si>
  <si>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</si>
  <si>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</si>
  <si>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</si>
  <si>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</si>
  <si>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</si>
  <si>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</si>
  <si>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</si>
  <si>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</si>
  <si>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</si>
  <si>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</si>
  <si>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</si>
  <si>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</si>
  <si>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</si>
  <si>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</si>
  <si>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</si>
  <si>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</si>
  <si>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</si>
  <si>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</si>
  <si>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</si>
  <si>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</si>
  <si>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</si>
  <si>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</si>
  <si>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</si>
  <si>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</si>
  <si>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</si>
  <si>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</si>
  <si>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</si>
  <si>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</si>
  <si>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</si>
  <si>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</si>
  <si>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</si>
  <si>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</si>
  <si>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</si>
  <si>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</si>
  <si>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</si>
  <si>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</si>
  <si>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</si>
  <si>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</si>
  <si>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</si>
  <si>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</si>
  <si>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</si>
  <si>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</si>
  <si>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</si>
  <si>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</si>
  <si>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</si>
  <si>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</si>
  <si>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</si>
  <si>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</si>
  <si>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</si>
  <si>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</si>
  <si>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</si>
  <si>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</si>
  <si>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</si>
  <si>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</si>
  <si>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</si>
  <si>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</si>
  <si>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</si>
  <si>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</si>
  <si>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</si>
  <si>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</si>
  <si>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</si>
  <si>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</si>
  <si>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</si>
  <si>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</si>
  <si>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</si>
  <si>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</si>
  <si>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</si>
  <si>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</si>
  <si>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</si>
  <si>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</si>
  <si>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</si>
  <si>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</si>
  <si>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</si>
  <si>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</si>
  <si>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</si>
  <si>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</si>
  <si>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</si>
  <si>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</si>
  <si>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</si>
  <si>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</si>
  <si>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</si>
  <si>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</si>
  <si>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</si>
  <si>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</si>
  <si>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</si>
  <si>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</si>
  <si>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</si>
  <si>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</si>
  <si>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</si>
  <si>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</si>
  <si>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</si>
  <si>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</si>
  <si>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</si>
  <si>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</si>
  <si>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</si>
  <si>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</si>
  <si>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</si>
  <si>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</si>
  <si>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</si>
  <si>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</si>
  <si>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</si>
  <si>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</si>
  <si>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</si>
  <si>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</si>
  <si>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</si>
  <si>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</si>
  <si>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</si>
  <si>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</si>
  <si>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</si>
  <si>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</si>
  <si>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</si>
  <si>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</si>
  <si>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</si>
  <si>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</si>
  <si>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</si>
  <si>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</si>
  <si>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</si>
  <si>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</si>
  <si>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</si>
  <si>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</si>
  <si>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</si>
  <si>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</si>
  <si>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</si>
  <si>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</si>
  <si>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</si>
  <si>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</si>
  <si>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</si>
  <si>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</si>
  <si>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</si>
  <si>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</si>
  <si>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</si>
  <si>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</si>
  <si>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</si>
  <si>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</si>
  <si>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</si>
  <si>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</si>
  <si>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</si>
  <si>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</si>
  <si>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</si>
  <si>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</si>
  <si>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</si>
  <si>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</si>
  <si>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</si>
  <si>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</si>
  <si>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</si>
  <si>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</si>
  <si>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</si>
  <si>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</si>
  <si>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</si>
  <si>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</si>
  <si>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</si>
  <si>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</si>
  <si>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</si>
  <si>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</si>
  <si>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</si>
  <si>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</si>
  <si>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</si>
  <si>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</si>
  <si>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</si>
  <si>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</si>
  <si>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</si>
  <si>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</si>
  <si>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</si>
  <si>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</si>
  <si>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</si>
  <si>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</si>
  <si>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</si>
  <si>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</si>
  <si>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</si>
  <si>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</si>
  <si>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</si>
  <si>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</si>
  <si>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</si>
  <si>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</si>
  <si>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</si>
  <si>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</si>
  <si>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</si>
  <si>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</si>
  <si>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</si>
  <si>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</si>
  <si>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</si>
  <si>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</si>
  <si>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</si>
  <si>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</si>
  <si>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</si>
  <si>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</si>
  <si>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</si>
  <si>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</si>
  <si>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</si>
  <si>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</si>
  <si>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</si>
  <si>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</si>
  <si>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</si>
  <si>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</si>
  <si>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</si>
  <si>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</si>
  <si>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</si>
  <si>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</si>
  <si>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</si>
  <si>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</si>
  <si>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</si>
  <si>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</si>
  <si>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</si>
  <si>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</si>
  <si>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</si>
  <si>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</si>
  <si>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</si>
  <si>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</si>
  <si>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</si>
  <si>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</si>
  <si>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</si>
  <si>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</si>
  <si>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</si>
  <si>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</si>
  <si>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</si>
  <si>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</si>
  <si>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</si>
  <si>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</si>
  <si>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</si>
  <si>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</si>
  <si>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</si>
  <si>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</si>
  <si>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</si>
  <si>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</si>
  <si>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</si>
  <si>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</si>
  <si>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</si>
  <si>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</si>
  <si>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</si>
  <si>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</si>
  <si>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</si>
  <si>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</si>
  <si>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</si>
  <si>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</si>
  <si>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</si>
  <si>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</si>
  <si>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</si>
  <si>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</si>
  <si>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</si>
  <si>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</si>
  <si>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</si>
  <si>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</si>
  <si>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</si>
  <si>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</si>
  <si>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</si>
  <si>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</si>
  <si>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</si>
  <si>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</si>
  <si>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</si>
  <si>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</si>
  <si>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</si>
  <si>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</si>
  <si>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</si>
  <si>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</si>
  <si>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</si>
  <si>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</si>
  <si>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</si>
  <si>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</si>
  <si>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</si>
  <si>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</si>
  <si>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</si>
  <si>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</si>
  <si>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</si>
  <si>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</si>
  <si>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</si>
  <si>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</si>
  <si>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</si>
  <si>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</si>
  <si>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</si>
  <si>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</si>
  <si>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</si>
  <si>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</si>
  <si>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</si>
  <si>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</si>
  <si>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</si>
  <si>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</si>
  <si>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</si>
  <si>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</si>
  <si>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</si>
  <si>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</si>
  <si>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</si>
  <si>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</si>
  <si>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</si>
  <si>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</si>
  <si>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</si>
  <si>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</si>
  <si>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</si>
  <si>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</si>
  <si>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</si>
  <si>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</si>
  <si>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</si>
  <si>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</si>
  <si>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</si>
  <si>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</si>
  <si>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</si>
  <si>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</si>
  <si>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</si>
  <si>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</si>
  <si>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</si>
  <si>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</si>
  <si>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</si>
  <si>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</si>
  <si>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</si>
  <si>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</si>
  <si>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</si>
  <si>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</si>
  <si>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</si>
  <si>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</si>
  <si>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</si>
  <si>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</si>
  <si>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</si>
  <si>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</si>
  <si>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</si>
  <si>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</si>
  <si>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</si>
  <si>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</si>
  <si>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</si>
  <si>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</si>
  <si>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</si>
  <si>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</si>
  <si>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</si>
  <si>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</si>
  <si>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</si>
  <si>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</si>
  <si>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</si>
  <si>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</si>
  <si>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</si>
  <si>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</si>
  <si>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</si>
  <si>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</si>
  <si>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</si>
  <si>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</si>
  <si>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</si>
  <si>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</si>
  <si>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</si>
  <si>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</si>
  <si>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</si>
  <si>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</si>
  <si>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</si>
  <si>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</si>
  <si>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</si>
  <si>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</si>
  <si>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</si>
  <si>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</si>
  <si>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</si>
  <si>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</si>
  <si>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</si>
  <si>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</si>
  <si>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</si>
  <si>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</si>
  <si>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</si>
  <si>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</si>
  <si>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</si>
  <si>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</si>
  <si>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</si>
  <si>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</si>
  <si>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</si>
  <si>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</si>
  <si>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</si>
  <si>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</si>
  <si>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</si>
  <si>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</si>
  <si>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</si>
  <si>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</si>
  <si>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</si>
  <si>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</si>
  <si>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</si>
  <si>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</si>
  <si>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</si>
  <si>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</si>
  <si>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</si>
  <si>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</si>
  <si>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</si>
  <si>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</si>
  <si>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</si>
  <si>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</si>
  <si>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</si>
  <si>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</si>
  <si>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</si>
  <si>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</si>
  <si>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</si>
  <si>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</si>
  <si>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</si>
  <si>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</si>
  <si>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</si>
  <si>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</si>
  <si>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</si>
  <si>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</si>
  <si>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</si>
  <si>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</si>
  <si>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</si>
  <si>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</si>
  <si>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</si>
  <si>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</si>
  <si>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</si>
  <si>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</si>
  <si>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</si>
  <si>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</si>
  <si>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</si>
  <si>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</si>
  <si>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</si>
  <si>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</si>
  <si>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</si>
  <si>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</si>
  <si>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</si>
  <si>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</si>
  <si>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</si>
  <si>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</si>
  <si>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</si>
  <si>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</si>
  <si>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</si>
  <si>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</si>
  <si>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</si>
  <si>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</si>
  <si>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</si>
  <si>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</si>
  <si>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</si>
  <si>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</si>
  <si>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</si>
  <si>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</si>
  <si>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</si>
  <si>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</si>
  <si>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</si>
  <si>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</si>
  <si>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</si>
  <si>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</si>
  <si>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</si>
  <si>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</si>
  <si>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</si>
  <si>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</si>
  <si>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</si>
  <si>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</si>
  <si>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</si>
  <si>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</si>
  <si>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</si>
  <si>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</si>
  <si>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</si>
  <si>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</si>
  <si>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</si>
  <si>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</si>
  <si>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</si>
  <si>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</si>
  <si>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</si>
  <si>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</si>
  <si>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</si>
  <si>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</si>
  <si>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</si>
  <si>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</si>
  <si>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</si>
  <si>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</si>
  <si>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</si>
  <si>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</si>
  <si>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</si>
  <si>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</si>
  <si>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</si>
  <si>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</si>
  <si>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</si>
  <si>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</si>
  <si>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</si>
  <si>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</si>
  <si>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</si>
  <si>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</si>
  <si>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</si>
  <si>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</si>
  <si>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</si>
  <si>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</si>
  <si>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</si>
  <si>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</si>
  <si>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</si>
  <si>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</si>
  <si>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</si>
  <si>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</si>
  <si>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</si>
  <si>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</si>
  <si>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</si>
  <si>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</si>
  <si>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</si>
  <si>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</si>
  <si>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</si>
  <si>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</si>
  <si>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</si>
  <si>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</si>
  <si>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</si>
  <si>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</si>
  <si>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</si>
  <si>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</si>
  <si>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</si>
  <si>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</si>
  <si>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</si>
  <si>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</si>
  <si>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</si>
  <si>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</si>
  <si>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</si>
  <si>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</si>
  <si>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</si>
  <si>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</si>
  <si>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</si>
  <si>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</si>
  <si>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</si>
  <si>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</si>
  <si>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</si>
  <si>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</si>
  <si>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</si>
  <si>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</si>
  <si>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</si>
  <si>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</si>
  <si>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</si>
  <si>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</si>
  <si>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</si>
  <si>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</si>
  <si>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</si>
  <si>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</si>
  <si>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</si>
  <si>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</si>
  <si>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</si>
  <si>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</si>
  <si>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</si>
  <si>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</si>
  <si>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</si>
  <si>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</si>
  <si>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</si>
  <si>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</si>
  <si>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</si>
  <si>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</si>
  <si>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</si>
  <si>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</si>
  <si>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</si>
  <si>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</si>
  <si>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</si>
  <si>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</si>
  <si>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</si>
  <si>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</si>
  <si>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</si>
  <si>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</si>
  <si>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</si>
  <si>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</si>
  <si>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</si>
  <si>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</si>
  <si>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</si>
  <si>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</si>
  <si>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</si>
  <si>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</si>
  <si>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</si>
  <si>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</si>
  <si>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</si>
  <si>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</si>
  <si>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</si>
  <si>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</si>
  <si>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</si>
  <si>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</si>
  <si>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</si>
  <si>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</si>
  <si>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</si>
  <si>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</si>
  <si>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</si>
  <si>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</si>
  <si>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</si>
  <si>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</si>
  <si>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</si>
  <si>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</si>
  <si>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</si>
  <si>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</si>
  <si>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</si>
  <si>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</si>
  <si>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</si>
  <si>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</si>
  <si>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</si>
  <si>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</si>
  <si>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</si>
  <si>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</si>
  <si>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</si>
  <si>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</si>
  <si>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</si>
  <si>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</si>
  <si>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</si>
  <si>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</si>
  <si>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</si>
  <si>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</si>
  <si>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</si>
  <si>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</si>
  <si>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</si>
  <si>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</si>
  <si>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</si>
  <si>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</si>
  <si>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</si>
  <si>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</si>
  <si>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</si>
  <si>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</si>
  <si>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</si>
  <si>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</si>
  <si>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</si>
  <si>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</si>
  <si>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</si>
  <si>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</si>
  <si>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</si>
  <si>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</si>
  <si>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</si>
  <si>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</si>
  <si>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</si>
  <si>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</si>
  <si>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</si>
  <si>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</si>
  <si>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</si>
  <si>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</si>
  <si>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</si>
  <si>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</si>
  <si>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</si>
  <si>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</si>
  <si>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</si>
  <si>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</si>
  <si>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</si>
  <si>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</si>
  <si>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</si>
  <si>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</si>
  <si>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</si>
  <si>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</si>
  <si>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</si>
  <si>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</si>
  <si>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</si>
  <si>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</si>
  <si>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</si>
  <si>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</si>
  <si>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</si>
  <si>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</si>
  <si>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</si>
  <si>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</si>
  <si>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</si>
  <si>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</si>
  <si>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</si>
  <si>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</si>
  <si>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</si>
  <si>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</si>
  <si>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</si>
  <si>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</si>
  <si>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</si>
  <si>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</si>
  <si>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</si>
  <si>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</si>
  <si>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</si>
  <si>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</si>
  <si>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</si>
  <si>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</si>
  <si>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</si>
  <si>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</si>
  <si>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</si>
  <si>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</si>
  <si>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</si>
  <si>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</si>
  <si>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</si>
  <si>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</si>
  <si>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</si>
  <si>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</si>
  <si>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</si>
  <si>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</si>
  <si>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</si>
  <si>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</si>
  <si>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</si>
  <si>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</si>
  <si>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</si>
  <si>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</si>
  <si>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</si>
  <si>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</si>
  <si>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</si>
  <si>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</si>
  <si>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</si>
  <si>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</si>
  <si>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</si>
  <si>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</si>
  <si>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</si>
  <si>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</si>
  <si>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</si>
  <si>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</si>
  <si>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</si>
  <si>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</si>
  <si>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</si>
  <si>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</si>
  <si>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</si>
  <si>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</si>
  <si>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</si>
  <si>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</si>
  <si>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</si>
  <si>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</si>
  <si>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</si>
  <si>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</si>
  <si>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</si>
  <si>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</si>
  <si>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</si>
  <si>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</si>
  <si>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</si>
  <si>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</si>
  <si>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</si>
  <si>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</si>
  <si>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</si>
  <si>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</si>
  <si>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</si>
  <si>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</si>
  <si>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</si>
  <si>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</si>
  <si>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</si>
  <si>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</si>
  <si>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</si>
  <si>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</si>
  <si>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</si>
  <si>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</si>
  <si>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</si>
  <si>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</si>
  <si>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</si>
  <si>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</si>
  <si>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</si>
  <si>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</si>
  <si>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</si>
  <si>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</si>
  <si>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</si>
  <si>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</si>
  <si>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</si>
  <si>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</si>
  <si>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</si>
  <si>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</si>
  <si>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</si>
  <si>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</si>
  <si>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</si>
  <si>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</si>
  <si>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</si>
  <si>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</si>
  <si>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</si>
  <si>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</si>
  <si>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</si>
  <si>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</si>
  <si>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</si>
  <si>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</si>
  <si>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</si>
  <si>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</si>
  <si>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</si>
  <si>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</si>
  <si>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</si>
  <si>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</si>
  <si>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</si>
  <si>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</si>
  <si>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</si>
  <si>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</si>
  <si>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</si>
  <si>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</si>
  <si>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</si>
  <si>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</si>
  <si>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</si>
  <si>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</si>
  <si>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</si>
  <si>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</si>
  <si>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</si>
  <si>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</si>
  <si>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</si>
  <si>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</si>
  <si>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</si>
  <si>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</si>
  <si>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</si>
  <si>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</si>
  <si>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</si>
  <si>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</si>
  <si>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</si>
  <si>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</si>
  <si>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</si>
  <si>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</si>
  <si>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</si>
  <si>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</si>
  <si>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</si>
  <si>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</si>
  <si>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</si>
  <si>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</si>
  <si>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</si>
  <si>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</si>
  <si>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</si>
  <si>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</si>
  <si>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</si>
  <si>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</si>
  <si>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</si>
  <si>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</si>
  <si>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</si>
  <si>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</si>
  <si>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</si>
  <si>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</si>
  <si>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</si>
  <si>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</si>
  <si>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</si>
  <si>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</si>
  <si>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</si>
  <si>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</si>
  <si>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</si>
  <si>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</si>
  <si>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</si>
  <si>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</si>
  <si>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</si>
  <si>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</si>
  <si>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</si>
  <si>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</si>
  <si>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</si>
  <si>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</si>
  <si>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</si>
  <si>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</si>
  <si>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</si>
  <si>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</si>
  <si>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</si>
  <si>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</si>
  <si>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</si>
  <si>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</si>
  <si>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</si>
  <si>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</si>
  <si>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</si>
  <si>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</si>
  <si>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</si>
  <si>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</si>
  <si>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</si>
  <si>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</si>
  <si>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</si>
  <si>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</si>
  <si>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</si>
  <si>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</si>
  <si>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</si>
  <si>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</si>
  <si>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</si>
  <si>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</si>
  <si>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</si>
  <si>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</si>
  <si>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</si>
  <si>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</si>
  <si>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</si>
  <si>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</si>
  <si>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</si>
  <si>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</si>
  <si>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</si>
  <si>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</si>
  <si>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</si>
  <si>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</si>
  <si>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</si>
  <si>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</si>
  <si>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</si>
  <si>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</si>
  <si>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</si>
  <si>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</si>
  <si>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</si>
  <si>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</si>
  <si>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</si>
  <si>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</si>
  <si>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</si>
  <si>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</si>
  <si>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</si>
  <si>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</si>
  <si>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</si>
  <si>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</si>
  <si>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</si>
  <si>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</si>
  <si>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</si>
  <si>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</si>
  <si>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</si>
  <si>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</si>
  <si>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</si>
  <si>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</si>
  <si>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</si>
  <si>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</si>
  <si>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</si>
  <si>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</si>
  <si>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</si>
  <si>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</si>
  <si>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</si>
  <si>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</si>
  <si>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</si>
  <si>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</si>
  <si>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</si>
  <si>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</si>
  <si>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</si>
  <si>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</si>
  <si>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</si>
  <si>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</si>
  <si>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</si>
  <si>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</si>
  <si>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</si>
  <si>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</si>
  <si>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</si>
  <si>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</si>
  <si>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</si>
  <si>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</si>
  <si>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</si>
  <si>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</si>
  <si>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</si>
  <si>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</si>
  <si>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</si>
  <si>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</si>
  <si>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</si>
  <si>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</si>
  <si>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</si>
  <si>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</si>
  <si>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</si>
  <si>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</si>
  <si>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</si>
  <si>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</si>
  <si>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</si>
  <si>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</si>
  <si>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</si>
  <si>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</si>
  <si>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</si>
  <si>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</si>
  <si>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</si>
  <si>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</si>
  <si>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</si>
  <si>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</si>
  <si>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</si>
  <si>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</si>
  <si>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</si>
  <si>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</si>
  <si>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</si>
  <si>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</si>
  <si>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</si>
  <si>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</si>
  <si>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</si>
  <si>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</si>
  <si>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</si>
  <si>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</si>
  <si>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</si>
  <si>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</si>
  <si>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</si>
  <si>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</si>
  <si>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</si>
  <si>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</si>
  <si>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</si>
  <si>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</si>
  <si>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</si>
  <si>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</si>
  <si>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</si>
  <si>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</si>
  <si>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</si>
  <si>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</si>
  <si>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</si>
  <si>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</si>
  <si>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</si>
  <si>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</si>
  <si>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</si>
  <si>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</si>
  <si>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</si>
  <si>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</si>
  <si>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</si>
  <si>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</si>
  <si>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</si>
  <si>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</si>
  <si>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</si>
  <si>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</si>
  <si>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</si>
  <si>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</si>
  <si>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</si>
  <si>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</si>
  <si>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</si>
  <si>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</si>
  <si>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</si>
  <si>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</si>
  <si>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</si>
  <si>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</si>
  <si>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</si>
  <si>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</si>
  <si>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</si>
  <si>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</si>
  <si>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</si>
  <si>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</si>
  <si>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</si>
  <si>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</si>
  <si>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</si>
  <si>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</si>
  <si>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</si>
  <si>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</si>
  <si>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</si>
  <si>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</si>
  <si>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</si>
  <si>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</si>
  <si>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</si>
  <si>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</si>
  <si>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</si>
  <si>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</si>
  <si>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</si>
  <si>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</si>
  <si>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</si>
  <si>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</si>
  <si>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</si>
  <si>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</si>
  <si>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</si>
  <si>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</si>
  <si>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</si>
  <si>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</si>
  <si>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</si>
  <si>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</si>
  <si>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</si>
  <si>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</si>
  <si>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</si>
  <si>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</si>
  <si>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</si>
  <si>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</si>
  <si>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</si>
  <si>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</si>
  <si>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</si>
  <si>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</si>
  <si>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</si>
  <si>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</si>
  <si>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</si>
  <si>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</si>
  <si>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</si>
  <si>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</si>
  <si>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</si>
  <si>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</si>
  <si>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</si>
  <si>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</si>
  <si>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</si>
  <si>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</si>
  <si>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</si>
  <si>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</si>
  <si>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</si>
  <si>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</si>
  <si>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</si>
  <si>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</si>
  <si>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</si>
  <si>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</si>
  <si>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</si>
  <si>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</si>
  <si>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</si>
  <si>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</si>
  <si>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</si>
  <si>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</si>
  <si>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</si>
  <si>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</si>
  <si>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</si>
  <si>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</si>
  <si>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</si>
  <si>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</si>
  <si>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</si>
  <si>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</si>
  <si>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</si>
  <si>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</si>
  <si>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</si>
  <si>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</si>
  <si>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</si>
  <si>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</si>
  <si>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</si>
  <si>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</si>
  <si>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</si>
  <si>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</si>
  <si>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</si>
  <si>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</si>
  <si>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</si>
  <si>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</si>
  <si>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</si>
  <si>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</si>
  <si>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</si>
  <si>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</si>
  <si>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</si>
  <si>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</si>
  <si>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</si>
  <si>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</si>
  <si>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</si>
  <si>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</si>
  <si>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</si>
  <si>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</si>
  <si>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</si>
  <si>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</si>
  <si>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</si>
  <si>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</si>
  <si>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</si>
  <si>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</si>
  <si>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</si>
  <si>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</si>
  <si>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</si>
  <si>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</si>
  <si>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</si>
  <si>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</si>
  <si>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</si>
  <si>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</si>
  <si>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</si>
  <si>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</si>
  <si>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</si>
  <si>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</si>
  <si>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</si>
  <si>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</si>
  <si>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</si>
  <si>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</si>
  <si>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</si>
  <si>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</si>
  <si>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</si>
  <si>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</si>
  <si>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</si>
  <si>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</si>
  <si>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</si>
  <si>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</si>
  <si>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</si>
  <si>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</si>
  <si>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</si>
  <si>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</si>
  <si>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</si>
  <si>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</si>
  <si>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</si>
  <si>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</si>
  <si>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</si>
  <si>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</si>
  <si>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</si>
  <si>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</si>
  <si>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</si>
  <si>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</si>
  <si>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</si>
  <si>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</si>
  <si>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</si>
  <si>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</si>
  <si>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</si>
  <si>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</si>
  <si>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</si>
  <si>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</si>
  <si>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</si>
  <si>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</si>
  <si>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</si>
  <si>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</si>
  <si>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</si>
  <si>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</si>
  <si>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</si>
  <si>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</si>
  <si>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</si>
  <si>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</si>
  <si>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</si>
  <si>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</si>
  <si>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</si>
  <si>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</si>
  <si>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</si>
  <si>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</si>
  <si>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</si>
  <si>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</si>
  <si>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</si>
  <si>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</si>
  <si>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</si>
  <si>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</si>
  <si>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</si>
  <si>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</si>
  <si>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</si>
  <si>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</si>
  <si>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</si>
  <si>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</si>
  <si>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</si>
  <si>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</si>
  <si>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</si>
  <si>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</si>
  <si>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</si>
  <si>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</si>
  <si>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</si>
  <si>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</si>
  <si>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</si>
  <si>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</si>
  <si>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</si>
  <si>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</si>
  <si>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</si>
  <si>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</si>
  <si>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</si>
  <si>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</si>
  <si>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</si>
  <si>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</si>
  <si>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</si>
  <si>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</si>
  <si>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</si>
  <si>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</si>
  <si>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</si>
  <si>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</si>
  <si>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</si>
  <si>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</si>
  <si>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</si>
  <si>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</si>
  <si>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</si>
  <si>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</si>
  <si>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</si>
  <si>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</si>
  <si>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</si>
  <si>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</si>
  <si>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</si>
  <si>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</si>
  <si>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</si>
  <si>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</si>
  <si>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</si>
  <si>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</si>
  <si>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</si>
  <si>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</si>
  <si>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</si>
  <si>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</si>
  <si>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</si>
  <si>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</si>
  <si>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</si>
  <si>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</si>
  <si>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</si>
  <si>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</si>
  <si>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</si>
  <si>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</si>
  <si>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</si>
  <si>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</si>
  <si>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</si>
  <si>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</si>
  <si>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</si>
  <si>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</si>
  <si>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</si>
  <si>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</si>
  <si>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</si>
  <si>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</si>
  <si>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</si>
  <si>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</si>
  <si>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</si>
  <si>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</si>
  <si>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</si>
  <si>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</si>
  <si>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</si>
  <si>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</si>
  <si>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</si>
  <si>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</si>
  <si>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</si>
  <si>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</si>
  <si>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</si>
  <si>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</si>
  <si>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</si>
  <si>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</si>
  <si>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</si>
  <si>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</si>
  <si>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</si>
  <si>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</si>
  <si>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</si>
  <si>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</si>
  <si>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</si>
  <si>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</si>
  <si>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</si>
  <si>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</si>
  <si>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</si>
  <si>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</si>
  <si>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</si>
  <si>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</si>
  <si>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</si>
  <si>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</si>
  <si>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</si>
  <si>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</si>
  <si>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</si>
  <si>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</si>
  <si>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</si>
  <si>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</si>
  <si>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</si>
  <si>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</si>
  <si>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</si>
  <si>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</si>
  <si>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</si>
  <si>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</si>
  <si>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</si>
  <si>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</si>
  <si>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</si>
  <si>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</si>
  <si>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</si>
  <si>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</si>
  <si>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</si>
  <si>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</si>
  <si>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</si>
  <si>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</si>
  <si>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</si>
  <si>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</si>
  <si>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</si>
  <si>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</si>
  <si>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</si>
  <si>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</si>
  <si>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</si>
  <si>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</si>
  <si>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</si>
  <si>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</si>
  <si>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</si>
  <si>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</si>
  <si>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</si>
  <si>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</si>
  <si>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</si>
  <si>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</si>
  <si>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</si>
  <si>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</si>
  <si>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</si>
  <si>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</si>
  <si>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</si>
  <si>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</si>
  <si>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</si>
  <si>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</si>
  <si>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</si>
  <si>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</si>
  <si>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</si>
  <si>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</si>
  <si>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</si>
  <si>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</si>
  <si>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</si>
  <si>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</si>
  <si>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</si>
  <si>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</si>
  <si>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</si>
  <si>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</si>
  <si>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</si>
  <si>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</si>
  <si>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</si>
  <si>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</si>
  <si>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</si>
  <si>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</si>
  <si>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</si>
  <si>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</si>
  <si>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</si>
  <si>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</si>
  <si>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</si>
  <si>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</si>
  <si>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</si>
  <si>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</si>
  <si>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</si>
  <si>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</si>
  <si>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</si>
  <si>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</si>
  <si>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</si>
  <si>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</si>
  <si>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</si>
  <si>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</si>
  <si>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</si>
  <si>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</si>
  <si>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</si>
  <si>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</si>
  <si>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</si>
  <si>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</si>
  <si>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</si>
  <si>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</si>
  <si>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</si>
  <si>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</si>
  <si>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</si>
  <si>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</si>
  <si>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</si>
  <si>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</si>
  <si>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</si>
  <si>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</si>
  <si>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</si>
  <si>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</si>
  <si>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</si>
  <si>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</si>
  <si>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</si>
  <si>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</si>
  <si>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</si>
  <si>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</si>
  <si>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</si>
  <si>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</si>
  <si>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</si>
  <si>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</si>
  <si>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</si>
  <si>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</si>
  <si>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</si>
  <si>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</si>
  <si>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</si>
  <si>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</si>
  <si>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</si>
  <si>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</si>
  <si>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</si>
  <si>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</si>
  <si>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</si>
  <si>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</si>
  <si>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</si>
  <si>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</si>
  <si>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</si>
  <si>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</si>
  <si>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</si>
  <si>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</si>
  <si>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</si>
  <si>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</si>
  <si>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</si>
  <si>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</si>
  <si>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</si>
  <si>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</si>
  <si>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</si>
  <si>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</si>
  <si>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</si>
  <si>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</si>
  <si>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</si>
  <si>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</si>
  <si>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</si>
  <si>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</si>
  <si>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</si>
  <si>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</si>
  <si>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</si>
  <si>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</si>
  <si>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</si>
  <si>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</si>
  <si>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</si>
  <si>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</si>
  <si>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</si>
  <si>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</si>
  <si>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</si>
  <si>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</si>
  <si>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</si>
  <si>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</si>
  <si>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</si>
  <si>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</si>
  <si>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</si>
  <si>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</si>
  <si>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</si>
  <si>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</si>
  <si>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</si>
  <si>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</si>
  <si>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</si>
  <si>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</si>
  <si>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</si>
  <si>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</si>
  <si>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</si>
  <si>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</si>
  <si>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</si>
  <si>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</si>
  <si>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</si>
  <si>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</si>
  <si>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</si>
  <si>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</si>
  <si>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</si>
  <si>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</si>
  <si>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</si>
  <si>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</si>
  <si>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</si>
  <si>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</si>
  <si>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</si>
  <si>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</si>
  <si>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</si>
  <si>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</si>
  <si>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</si>
  <si>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</si>
  <si>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</si>
  <si>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</si>
  <si>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</si>
  <si>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</si>
  <si>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</si>
  <si>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</si>
  <si>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</si>
  <si>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</si>
  <si>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</si>
  <si>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</si>
  <si>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</si>
  <si>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</si>
  <si>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</si>
  <si>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</si>
  <si>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</si>
  <si>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</si>
  <si>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</si>
  <si>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</si>
  <si>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</si>
  <si>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</si>
  <si>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</si>
  <si>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</si>
  <si>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</si>
  <si>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</si>
  <si>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</si>
  <si>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</si>
  <si>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</si>
  <si>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</si>
  <si>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</si>
  <si>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</si>
  <si>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</si>
  <si>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</si>
  <si>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</si>
  <si>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</si>
  <si>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</si>
  <si>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</si>
  <si>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</si>
  <si>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</si>
  <si>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</si>
  <si>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</si>
  <si>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</si>
  <si>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</si>
  <si>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</si>
  <si>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</si>
  <si>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</si>
  <si>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</si>
  <si>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</si>
  <si>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</si>
  <si>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</si>
  <si>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</si>
  <si>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</si>
  <si>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</si>
  <si>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</si>
  <si>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</si>
  <si>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</si>
  <si>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</si>
  <si>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</si>
  <si>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</si>
  <si>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</si>
  <si>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</si>
  <si>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</si>
  <si>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</si>
  <si>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</si>
  <si>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</si>
  <si>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</si>
  <si>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</si>
  <si>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</si>
  <si>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</si>
  <si>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</si>
  <si>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</si>
  <si>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</si>
  <si>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</si>
  <si>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</si>
  <si>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</si>
  <si>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</si>
  <si>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</si>
  <si>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</si>
  <si>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</si>
  <si>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</si>
  <si>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</si>
  <si>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</si>
  <si>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</si>
  <si>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</si>
  <si>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</si>
  <si>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</si>
  <si>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</si>
  <si>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</si>
  <si>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</si>
  <si>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</si>
  <si>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</si>
  <si>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</si>
  <si>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</si>
  <si>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</si>
  <si>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</si>
  <si>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</si>
  <si>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</si>
  <si>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</si>
  <si>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</si>
  <si>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</si>
  <si>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</si>
  <si>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</si>
  <si>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</si>
  <si>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</si>
  <si>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</si>
  <si>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</si>
  <si>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</si>
  <si>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</si>
  <si>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</si>
  <si>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</si>
  <si>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</si>
  <si>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</si>
  <si>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</si>
  <si>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</si>
  <si>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</si>
  <si>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</si>
  <si>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</si>
  <si>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</si>
  <si>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</si>
  <si>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</si>
  <si>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</si>
  <si>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</si>
  <si>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</si>
  <si>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</si>
  <si>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</si>
  <si>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</si>
  <si>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</si>
  <si>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</si>
  <si>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</si>
  <si>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</si>
  <si>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</si>
  <si>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</si>
  <si>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</si>
  <si>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</si>
  <si>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</si>
  <si>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</si>
  <si>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</si>
  <si>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</si>
  <si>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</si>
  <si>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</si>
  <si>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</si>
  <si>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</si>
  <si>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</si>
  <si>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</si>
  <si>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</si>
  <si>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</si>
  <si>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</si>
  <si>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</si>
  <si>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</si>
  <si>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</si>
  <si>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</si>
  <si>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</si>
  <si>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</si>
  <si>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</si>
  <si>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</si>
  <si>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</si>
  <si>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</si>
  <si>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</si>
  <si>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</si>
  <si>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</si>
  <si>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</si>
  <si>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</si>
  <si>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</si>
  <si>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</si>
  <si>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</si>
  <si>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</si>
  <si>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</si>
  <si>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</si>
  <si>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</si>
  <si>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</si>
  <si>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</si>
  <si>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</si>
  <si>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</si>
  <si>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</si>
  <si>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</si>
  <si>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</si>
  <si>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</si>
  <si>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</si>
  <si>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</si>
  <si>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</si>
  <si>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</si>
  <si>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</si>
  <si>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</si>
  <si>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</si>
  <si>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</si>
  <si>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</si>
  <si>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</si>
  <si>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</si>
  <si>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</si>
  <si>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</si>
  <si>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</si>
  <si>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</si>
  <si>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</si>
  <si>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</si>
  <si>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</si>
  <si>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</si>
  <si>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</si>
  <si>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</si>
  <si>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</si>
  <si>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</si>
  <si>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</si>
  <si>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</si>
  <si>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</si>
  <si>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</si>
  <si>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</si>
  <si>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</si>
  <si>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</si>
  <si>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</si>
  <si>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</si>
  <si>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</si>
  <si>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</si>
  <si>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</si>
  <si>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</si>
  <si>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</si>
  <si>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</si>
  <si>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</si>
  <si>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</si>
  <si>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</si>
  <si>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</si>
  <si>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</si>
  <si>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</si>
  <si>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</si>
  <si>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</si>
  <si>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</si>
  <si>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</si>
  <si>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</si>
  <si>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</si>
  <si>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</si>
  <si>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</si>
  <si>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</si>
  <si>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</si>
  <si>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</si>
  <si>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</si>
  <si>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</si>
  <si>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</si>
  <si>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</si>
  <si>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</si>
  <si>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</si>
  <si>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</si>
  <si>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</si>
  <si>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</si>
  <si>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</si>
  <si>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</si>
  <si>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</si>
  <si>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</si>
  <si>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</si>
  <si>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</si>
  <si>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</si>
  <si>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</si>
  <si>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</si>
  <si>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</si>
  <si>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</si>
  <si>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</si>
  <si>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</si>
  <si>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</si>
  <si>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</si>
  <si>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</si>
  <si>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</si>
  <si>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</si>
  <si>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</si>
  <si>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</si>
  <si>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</si>
  <si>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</si>
  <si>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</si>
  <si>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</si>
  <si>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</si>
  <si>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</si>
  <si>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</si>
  <si>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</si>
  <si>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</si>
  <si>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</si>
  <si>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</si>
  <si>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</si>
  <si>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</si>
  <si>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</si>
  <si>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</si>
  <si>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</si>
  <si>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</si>
  <si>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</si>
  <si>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</si>
  <si>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</si>
  <si>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</si>
  <si>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</si>
  <si>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</si>
  <si>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</si>
  <si>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</si>
  <si>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</si>
  <si>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</si>
  <si>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</si>
  <si>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</si>
  <si>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</si>
  <si>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</si>
  <si>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</si>
  <si>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</si>
  <si>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</si>
  <si>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</si>
  <si>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</si>
  <si>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</si>
  <si>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</si>
  <si>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</si>
  <si>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</si>
  <si>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</si>
  <si>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</si>
  <si>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</si>
  <si>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</si>
  <si>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</si>
  <si>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</si>
  <si>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</si>
  <si>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</si>
  <si>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</si>
  <si>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</si>
  <si>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</si>
  <si>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</si>
  <si>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</si>
  <si>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</si>
  <si>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</si>
  <si>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</si>
  <si>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</si>
  <si>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</si>
  <si>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</si>
  <si>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</si>
  <si>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</si>
  <si>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</si>
  <si>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</si>
  <si>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</si>
  <si>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</si>
  <si>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</si>
  <si>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</si>
  <si>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</si>
  <si>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</si>
  <si>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</si>
  <si>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</si>
  <si>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</si>
  <si>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</si>
  <si>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</si>
  <si>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</si>
  <si>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</si>
  <si>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</si>
  <si>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</si>
  <si>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</si>
  <si>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</si>
  <si>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</si>
  <si>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</si>
  <si>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</si>
  <si>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</si>
  <si>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</si>
  <si>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</si>
  <si>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</si>
  <si>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</si>
  <si>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</si>
  <si>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</si>
  <si>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</si>
  <si>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</si>
  <si>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</si>
  <si>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</si>
  <si>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</si>
  <si>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</si>
  <si>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</si>
  <si>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</si>
  <si>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</si>
  <si>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</si>
  <si>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</si>
  <si>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</si>
  <si>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</si>
  <si>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</si>
  <si>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</si>
  <si>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</si>
  <si>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</si>
  <si>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</si>
  <si>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</si>
  <si>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</si>
  <si>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</si>
  <si>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</si>
  <si>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</si>
  <si>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</si>
  <si>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</si>
  <si>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</si>
  <si>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</si>
  <si>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</si>
  <si>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</si>
  <si>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</si>
  <si>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</si>
  <si>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</si>
  <si>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</si>
  <si>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</si>
  <si>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</si>
  <si>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</si>
  <si>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</si>
  <si>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</si>
  <si>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</si>
  <si>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</si>
  <si>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</si>
  <si>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</si>
  <si>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</si>
  <si>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</si>
  <si>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</si>
  <si>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</si>
  <si>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</si>
  <si>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</si>
  <si>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</si>
  <si>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</si>
  <si>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</si>
  <si>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</si>
  <si>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</si>
  <si>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</si>
  <si>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</si>
  <si>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</si>
  <si>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</si>
  <si>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</si>
  <si>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</si>
  <si>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</si>
  <si>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</si>
  <si>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</si>
  <si>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</si>
  <si>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</si>
  <si>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</si>
  <si>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</si>
  <si>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</si>
  <si>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</si>
  <si>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</si>
  <si>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</si>
  <si>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</si>
  <si>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</si>
  <si>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</si>
  <si>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</si>
  <si>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</si>
  <si>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</si>
  <si>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</si>
  <si>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</si>
  <si>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</si>
  <si>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</si>
  <si>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</si>
  <si>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</si>
  <si>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</si>
  <si>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</si>
  <si>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</si>
  <si>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</si>
  <si>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</si>
  <si>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</si>
  <si>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</si>
  <si>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</si>
  <si>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</si>
  <si>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</si>
  <si>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</si>
  <si>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</si>
  <si>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</si>
  <si>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</si>
  <si>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</si>
  <si>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</si>
  <si>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</si>
  <si>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</si>
  <si>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</si>
  <si>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</si>
  <si>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</si>
  <si>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</si>
  <si>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</si>
  <si>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</si>
  <si>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</si>
  <si>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</si>
  <si>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</si>
  <si>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</si>
  <si>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</si>
  <si>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</si>
  <si>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</si>
  <si>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</si>
  <si>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</si>
  <si>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</si>
  <si>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</si>
  <si>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</si>
  <si>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</si>
  <si>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</si>
  <si>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</si>
  <si>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</si>
  <si>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</si>
  <si>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</si>
  <si>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</si>
  <si>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</si>
  <si>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</si>
  <si>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</si>
  <si>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</si>
  <si>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</si>
  <si>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</si>
  <si>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</si>
  <si>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</si>
  <si>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</si>
  <si>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</si>
  <si>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</si>
  <si>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</si>
  <si>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</si>
  <si>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</si>
  <si>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</si>
  <si>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</si>
  <si>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</si>
  <si>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</si>
  <si>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</si>
  <si>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</si>
  <si>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</si>
  <si>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</si>
  <si>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</si>
  <si>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</si>
  <si>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</si>
  <si>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</si>
  <si>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</si>
  <si>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</si>
  <si>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</si>
  <si>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</si>
  <si>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</si>
  <si>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</si>
  <si>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</si>
  <si>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</si>
  <si>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</si>
  <si>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</si>
  <si>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</si>
  <si>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</si>
  <si>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</si>
  <si>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</si>
  <si>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</si>
  <si>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</si>
  <si>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</si>
  <si>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</si>
  <si>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</si>
  <si>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</si>
  <si>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</si>
  <si>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</si>
  <si>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</si>
  <si>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</si>
  <si>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</si>
  <si>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</si>
  <si>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</si>
  <si>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</si>
  <si>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</si>
  <si>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</si>
  <si>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</si>
  <si>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</si>
  <si>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</si>
  <si>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</si>
  <si>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</si>
  <si>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</si>
  <si>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</si>
  <si>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</si>
  <si>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</si>
  <si>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</si>
  <si>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</si>
  <si>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</si>
  <si>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</si>
  <si>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</si>
  <si>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</si>
  <si>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</si>
  <si>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</si>
  <si>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</si>
  <si>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</si>
  <si>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</si>
  <si>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</si>
  <si>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</si>
  <si>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</si>
  <si>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</si>
  <si>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</si>
  <si>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</si>
  <si>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</si>
  <si>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</si>
  <si>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</si>
  <si>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</si>
  <si>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</si>
  <si>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</si>
  <si>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</si>
  <si>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</si>
  <si>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</si>
  <si>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</si>
  <si>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</si>
  <si>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</si>
  <si>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</si>
  <si>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</si>
  <si>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</si>
  <si>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</si>
  <si>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</si>
  <si>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</si>
  <si>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</si>
  <si>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</si>
  <si>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</si>
  <si>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</si>
  <si>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</si>
  <si>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</si>
  <si>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</si>
  <si>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</si>
  <si>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</si>
  <si>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</si>
  <si>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</si>
  <si>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</si>
  <si>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</si>
  <si>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</si>
  <si>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</si>
  <si>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</si>
  <si>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</si>
  <si>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</si>
  <si>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</si>
  <si>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</si>
  <si>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</si>
  <si>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</si>
  <si>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</si>
  <si>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</si>
  <si>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</si>
  <si>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</si>
  <si>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</si>
  <si>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</si>
  <si>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</si>
  <si>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</si>
  <si>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</si>
  <si>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</si>
  <si>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</si>
  <si>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</si>
  <si>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</si>
  <si>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</si>
  <si>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</si>
  <si>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</si>
  <si>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</si>
  <si>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</si>
  <si>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</si>
  <si>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</si>
  <si>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</si>
  <si>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</si>
  <si>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</si>
  <si>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</si>
  <si>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</si>
  <si>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</si>
  <si>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</si>
  <si>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</si>
  <si>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</si>
  <si>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</si>
  <si>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</si>
  <si>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</si>
  <si>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</si>
  <si>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</si>
  <si>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</si>
  <si>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</si>
  <si>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</si>
  <si>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</si>
  <si>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</si>
  <si>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</si>
  <si>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</si>
  <si>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</si>
  <si>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</si>
  <si>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</si>
  <si>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</si>
  <si>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</si>
  <si>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</si>
  <si>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</si>
  <si>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</si>
  <si>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</si>
  <si>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</si>
  <si>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</si>
  <si>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</si>
  <si>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</si>
  <si>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</si>
  <si>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</si>
  <si>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</si>
  <si>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</si>
  <si>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</si>
  <si>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</si>
  <si>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</si>
  <si>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</si>
  <si>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</si>
  <si>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</si>
  <si>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</si>
  <si>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</si>
  <si>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</si>
  <si>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</si>
  <si>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</si>
  <si>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</si>
  <si>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</si>
  <si>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</si>
  <si>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</si>
  <si>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</si>
  <si>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</si>
  <si>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</si>
  <si>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</si>
  <si>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</si>
  <si>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</si>
  <si>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</si>
  <si>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</si>
  <si>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</si>
  <si>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</si>
  <si>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</si>
  <si>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</si>
  <si>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</si>
  <si>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</si>
  <si>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</si>
  <si>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</si>
  <si>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</si>
  <si>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</si>
  <si>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</si>
  <si>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</si>
  <si>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</si>
  <si>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</si>
  <si>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</si>
  <si>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</si>
  <si>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</si>
  <si>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</si>
  <si>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</si>
  <si>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</si>
  <si>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</si>
  <si>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</si>
  <si>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</si>
  <si>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</si>
  <si>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</si>
  <si>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</si>
  <si>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</si>
  <si>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</si>
  <si>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</si>
  <si>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</si>
  <si>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</si>
  <si>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</si>
  <si>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</si>
  <si>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</si>
  <si>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</si>
  <si>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</si>
  <si>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</si>
  <si>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</si>
  <si>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</si>
  <si>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</si>
  <si>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</si>
  <si>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</si>
  <si>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</si>
  <si>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</si>
  <si>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</si>
  <si>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</si>
  <si>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</si>
  <si>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</si>
  <si>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</si>
  <si>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</si>
  <si>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</si>
  <si>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</si>
  <si>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</si>
  <si>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</si>
  <si>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</si>
  <si>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</si>
  <si>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</si>
  <si>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</si>
  <si>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</si>
  <si>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</si>
  <si>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</si>
  <si>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</si>
  <si>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</si>
  <si>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</si>
  <si>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</si>
  <si>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</si>
  <si>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</si>
  <si>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</si>
  <si>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</si>
  <si>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</si>
  <si>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</si>
  <si>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</si>
  <si>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</si>
  <si>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</si>
  <si>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</si>
  <si>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</si>
  <si>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</si>
  <si>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</si>
  <si>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</si>
  <si>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</si>
  <si>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</si>
  <si>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</si>
  <si>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</si>
  <si>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</si>
  <si>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</si>
  <si>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</si>
  <si>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</si>
  <si>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</si>
  <si>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</si>
  <si>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</si>
  <si>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</si>
  <si>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</si>
  <si>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</si>
  <si>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</si>
  <si>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</si>
  <si>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</si>
  <si>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</si>
  <si>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</si>
  <si>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</si>
  <si>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</si>
  <si>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</si>
  <si>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</si>
  <si>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</si>
  <si>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</si>
  <si>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</si>
  <si>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</si>
  <si>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</si>
  <si>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</si>
  <si>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</si>
  <si>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</si>
  <si>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</si>
  <si>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</si>
  <si>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</si>
  <si>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</si>
  <si>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</si>
  <si>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</si>
  <si>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</si>
  <si>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</si>
  <si>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</si>
  <si>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</si>
  <si>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</si>
  <si>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</si>
  <si>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</si>
  <si>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</si>
  <si>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</si>
  <si>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</si>
  <si>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</si>
  <si>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</si>
  <si>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</si>
  <si>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</si>
  <si>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</si>
  <si>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</si>
  <si>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</si>
  <si>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</si>
  <si>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</si>
  <si>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</si>
  <si>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</si>
  <si>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</si>
  <si>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</si>
  <si>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</si>
  <si>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</si>
  <si>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</si>
  <si>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</si>
  <si>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</si>
  <si>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</si>
  <si>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</si>
  <si>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</si>
  <si>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</si>
  <si>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</si>
  <si>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</si>
  <si>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</si>
  <si>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</si>
  <si>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</si>
  <si>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</si>
  <si>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</si>
  <si>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</si>
  <si>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</si>
  <si>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</si>
  <si>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</si>
  <si>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</si>
  <si>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</si>
  <si>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</si>
  <si>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</si>
  <si>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</si>
  <si>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</si>
  <si>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</si>
  <si>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</si>
  <si>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</si>
  <si>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</si>
  <si>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</si>
  <si>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</si>
  <si>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</si>
  <si>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</si>
  <si>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</si>
  <si>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</si>
  <si>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</si>
  <si>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</si>
  <si>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</si>
  <si>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</si>
  <si>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</si>
  <si>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</si>
  <si>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</si>
  <si>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</si>
  <si>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</si>
  <si>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</si>
  <si>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</si>
  <si>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</si>
  <si>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</si>
  <si>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</si>
  <si>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</si>
  <si>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</si>
  <si>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</si>
  <si>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</si>
  <si>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</si>
  <si>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</si>
  <si>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</si>
  <si>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</si>
  <si>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</si>
  <si>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</si>
  <si>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</si>
  <si>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</si>
  <si>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</si>
  <si>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</si>
  <si>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</si>
  <si>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</si>
  <si>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</si>
  <si>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</si>
  <si>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</si>
  <si>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</si>
  <si>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</si>
  <si>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</si>
  <si>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</si>
  <si>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</si>
  <si>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</si>
  <si>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</si>
  <si>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</si>
  <si>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</si>
  <si>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</si>
  <si>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</si>
  <si>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</si>
  <si>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</si>
  <si>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</si>
  <si>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</si>
  <si>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</si>
  <si>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</si>
  <si>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</si>
  <si>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</si>
  <si>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</si>
  <si>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</si>
  <si>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</si>
  <si>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</si>
  <si>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</si>
  <si>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</si>
  <si>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</si>
  <si>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</si>
  <si>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</si>
  <si>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</si>
  <si>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</si>
  <si>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</si>
  <si>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</si>
  <si>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</si>
  <si>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</si>
  <si>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</si>
  <si>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</si>
  <si>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</si>
  <si>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</si>
  <si>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</si>
  <si>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</si>
  <si>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</si>
  <si>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</si>
  <si>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</si>
  <si>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</si>
  <si>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</si>
  <si>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</si>
  <si>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</si>
  <si>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</si>
  <si>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</si>
  <si>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</si>
  <si>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</si>
  <si>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</si>
  <si>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</si>
  <si>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</si>
  <si>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</si>
  <si>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</si>
  <si>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</si>
  <si>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</si>
  <si>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</si>
  <si>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</si>
  <si>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</si>
  <si>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</si>
  <si>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</si>
  <si>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</si>
  <si>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</si>
  <si>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</si>
  <si>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</si>
  <si>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</si>
  <si>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</si>
  <si>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</si>
  <si>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</si>
  <si>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</si>
  <si>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</si>
  <si>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</si>
  <si>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</si>
  <si>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</si>
  <si>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</si>
  <si>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</si>
  <si>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</si>
  <si>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</si>
  <si>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</si>
  <si>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</si>
  <si>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</si>
  <si>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</si>
  <si>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</si>
  <si>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</si>
  <si>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</si>
  <si>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</si>
  <si>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</si>
  <si>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</si>
  <si>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</si>
  <si>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</si>
  <si>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</si>
  <si>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</si>
  <si>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</si>
  <si>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</si>
  <si>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</si>
  <si>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</si>
  <si>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</si>
  <si>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</si>
  <si>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</si>
  <si>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</si>
  <si>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</si>
  <si>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</si>
  <si>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</si>
  <si>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</si>
  <si>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</si>
  <si>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</si>
  <si>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</si>
  <si>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</si>
  <si>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</si>
  <si>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</si>
  <si>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</si>
  <si>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</si>
  <si>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</si>
  <si>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</si>
  <si>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</si>
  <si>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</si>
  <si>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</si>
  <si>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</si>
  <si>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</si>
  <si>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</si>
  <si>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</si>
  <si>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</si>
  <si>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</si>
  <si>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</si>
  <si>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</si>
  <si>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</si>
  <si>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</si>
  <si>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</si>
  <si>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</si>
  <si>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</si>
  <si>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</si>
  <si>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</si>
  <si>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</si>
  <si>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</si>
  <si>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</si>
  <si>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</si>
  <si>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</si>
  <si>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</si>
  <si>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</si>
  <si>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</si>
  <si>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</si>
  <si>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</si>
  <si>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</si>
  <si>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</si>
  <si>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</si>
  <si>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</si>
  <si>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</si>
  <si>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</si>
  <si>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</si>
  <si>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</si>
  <si>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</si>
  <si>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</si>
  <si>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</si>
  <si>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</si>
  <si>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</si>
  <si>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</si>
  <si>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</si>
  <si>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</si>
  <si>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</si>
  <si>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</si>
  <si>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</si>
  <si>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</si>
  <si>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</si>
  <si>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</si>
  <si>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</si>
  <si>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</si>
  <si>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</si>
  <si>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</si>
  <si>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</si>
  <si>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</si>
  <si>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</si>
  <si>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</si>
  <si>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</si>
  <si>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</si>
  <si>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</si>
  <si>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</si>
  <si>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</si>
  <si>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</si>
  <si>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</si>
  <si>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</si>
  <si>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</si>
  <si>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</si>
  <si>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</si>
  <si>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</si>
  <si>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</si>
  <si>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</si>
  <si>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</si>
  <si>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</si>
  <si>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</si>
  <si>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</si>
  <si>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</si>
  <si>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</si>
  <si>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</si>
  <si>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</si>
  <si>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</si>
  <si>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</si>
  <si>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</si>
  <si>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</si>
  <si>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</si>
  <si>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</si>
  <si>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</si>
  <si>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</si>
  <si>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</si>
  <si>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</si>
  <si>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</si>
  <si>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</si>
  <si>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</si>
  <si>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</si>
  <si>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</si>
  <si>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</si>
  <si>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</si>
  <si>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</si>
  <si>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</si>
  <si>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</si>
  <si>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</si>
  <si>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</si>
  <si>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</si>
  <si>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</si>
  <si>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</si>
  <si>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</si>
  <si>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</si>
  <si>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</si>
  <si>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</si>
  <si>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</si>
  <si>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</si>
  <si>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</si>
  <si>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</si>
  <si>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</si>
  <si>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</si>
  <si>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</si>
  <si>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</si>
  <si>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</si>
  <si>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</si>
  <si>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</si>
  <si>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</si>
  <si>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</si>
  <si>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</si>
  <si>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</si>
  <si>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</si>
  <si>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</si>
  <si>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</si>
  <si>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</si>
  <si>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</si>
  <si>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</si>
  <si>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</si>
  <si>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</si>
  <si>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</si>
  <si>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</si>
  <si>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</si>
  <si>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</si>
  <si>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</si>
  <si>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</si>
  <si>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</si>
  <si>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</si>
  <si>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</si>
  <si>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</si>
  <si>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</si>
  <si>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</si>
  <si>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</si>
  <si>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</si>
  <si>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</si>
  <si>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</si>
  <si>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</si>
  <si>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</si>
  <si>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</si>
  <si>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</si>
  <si>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</si>
  <si>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</si>
  <si>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</si>
  <si>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</si>
  <si>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</si>
  <si>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</si>
  <si>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</si>
  <si>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</si>
  <si>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</si>
  <si>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</si>
  <si>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</si>
  <si>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</si>
  <si>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</si>
  <si>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</si>
  <si>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</si>
  <si>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</si>
  <si>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</si>
  <si>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</si>
  <si>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</si>
  <si>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</si>
  <si>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</si>
  <si>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</si>
  <si>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</si>
  <si>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</si>
  <si>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</si>
  <si>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</si>
  <si>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</si>
  <si>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</si>
  <si>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</si>
  <si>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</si>
  <si>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</si>
  <si>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</si>
  <si>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</si>
  <si>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</si>
  <si>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</si>
  <si>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</si>
  <si>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</si>
  <si>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</si>
  <si>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</si>
  <si>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</si>
  <si>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</si>
  <si>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</si>
  <si>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</si>
  <si>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</si>
  <si>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</si>
  <si>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</si>
  <si>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</si>
  <si>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</si>
  <si>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</si>
  <si>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</si>
  <si>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</si>
  <si>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</si>
  <si>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</si>
  <si>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</si>
  <si>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</si>
  <si>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</si>
  <si>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</si>
  <si>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</si>
  <si>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</si>
  <si>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</si>
  <si>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</si>
  <si>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</si>
  <si>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</si>
  <si>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</si>
  <si>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</si>
  <si>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</si>
  <si>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</si>
  <si>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</si>
  <si>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</si>
  <si>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</si>
  <si>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</si>
  <si>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</si>
  <si>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</si>
  <si>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</si>
  <si>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</si>
  <si>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</si>
  <si>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</si>
  <si>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</si>
  <si>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</si>
  <si>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</si>
  <si>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</si>
  <si>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</si>
  <si>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</si>
  <si>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</si>
  <si>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</si>
  <si>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</si>
  <si>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</si>
  <si>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</si>
  <si>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</si>
  <si>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</si>
  <si>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</si>
  <si>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</si>
  <si>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</si>
  <si>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</si>
  <si>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</si>
  <si>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</si>
  <si>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</si>
  <si>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</si>
  <si>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</si>
  <si>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</si>
  <si>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</si>
  <si>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</si>
  <si>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</si>
  <si>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</si>
  <si>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</si>
  <si>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</si>
  <si>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</si>
  <si>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</si>
  <si>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</si>
  <si>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</si>
  <si>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</si>
  <si>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</si>
  <si>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</si>
  <si>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</si>
  <si>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</si>
  <si>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</si>
  <si>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</si>
  <si>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</si>
  <si>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</si>
  <si>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</si>
  <si>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</si>
  <si>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</si>
  <si>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</si>
  <si>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</si>
  <si>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</si>
  <si>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</si>
  <si>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</si>
  <si>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</si>
  <si>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</si>
  <si>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</si>
  <si>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</si>
  <si>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</si>
  <si>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</si>
  <si>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</si>
  <si>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</si>
  <si>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</si>
  <si>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</si>
  <si>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</si>
  <si>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</si>
  <si>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</si>
  <si>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</si>
  <si>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</si>
  <si>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</si>
  <si>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</si>
  <si>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</si>
  <si>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</si>
  <si>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</si>
  <si>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</si>
  <si>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</si>
  <si>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</si>
  <si>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</si>
  <si>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</si>
  <si>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</si>
  <si>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</si>
  <si>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</si>
  <si>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</si>
  <si>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</si>
  <si>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</si>
  <si>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</si>
  <si>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</si>
  <si>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</si>
  <si>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</si>
  <si>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</si>
  <si>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</si>
  <si>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</si>
  <si>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</si>
  <si>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</si>
  <si>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</si>
  <si>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</si>
  <si>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</si>
  <si>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</si>
  <si>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</si>
  <si>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</si>
  <si>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</si>
  <si>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</si>
  <si>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</si>
  <si>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</si>
  <si>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</si>
  <si>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</si>
  <si>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</si>
  <si>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</si>
  <si>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</si>
  <si>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</si>
  <si>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</si>
  <si>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</si>
  <si>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</si>
  <si>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</si>
  <si>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</si>
  <si>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</si>
  <si>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</si>
  <si>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</si>
  <si>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</si>
  <si>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</si>
  <si>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</si>
  <si>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</si>
  <si>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</si>
  <si>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</si>
  <si>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</si>
  <si>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</si>
  <si>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</si>
  <si>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</si>
  <si>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</si>
  <si>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</si>
  <si>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</si>
  <si>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</si>
  <si>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</si>
  <si>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</si>
  <si>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</si>
  <si>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</si>
  <si>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</si>
  <si>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</si>
  <si>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</si>
  <si>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</si>
  <si>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</si>
  <si>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</si>
  <si>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</si>
  <si>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</si>
  <si>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</si>
  <si>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</si>
  <si>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</si>
  <si>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</si>
  <si>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</si>
  <si>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</si>
  <si>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</si>
  <si>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</si>
  <si>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</si>
  <si>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</si>
  <si>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</si>
  <si>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</si>
  <si>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</si>
  <si>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</si>
  <si>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</si>
  <si>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</si>
  <si>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</si>
  <si>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</si>
  <si>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</si>
  <si>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</si>
  <si>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</si>
  <si>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</si>
  <si>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</si>
  <si>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</si>
  <si>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</si>
  <si>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</si>
  <si>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</si>
  <si>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</si>
  <si>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</si>
  <si>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</si>
  <si>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</si>
  <si>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</si>
  <si>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</si>
  <si>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</si>
  <si>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</si>
  <si>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</si>
  <si>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</si>
  <si>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</si>
  <si>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</si>
  <si>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</si>
  <si>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</si>
  <si>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</si>
  <si>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</si>
  <si>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</si>
  <si>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</si>
  <si>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</si>
  <si>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</si>
  <si>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</si>
  <si>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</si>
  <si>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</si>
  <si>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</si>
  <si>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</si>
  <si>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</si>
  <si>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</si>
  <si>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</si>
  <si>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</si>
  <si>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</si>
  <si>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</si>
  <si>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</si>
  <si>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</si>
  <si>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</si>
  <si>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</si>
  <si>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</si>
  <si>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</si>
  <si>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</si>
  <si>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</si>
  <si>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</si>
  <si>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</si>
  <si>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</si>
  <si>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</si>
  <si>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</si>
  <si>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</si>
  <si>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</si>
  <si>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</si>
  <si>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</si>
  <si>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</si>
  <si>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</si>
  <si>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</si>
  <si>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</si>
  <si>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</si>
  <si>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</si>
  <si>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</si>
  <si>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</si>
  <si>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</si>
  <si>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</si>
  <si>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</si>
  <si>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</si>
  <si>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</si>
  <si>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</si>
  <si>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</si>
  <si>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</si>
  <si>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</si>
  <si>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</si>
  <si>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</si>
  <si>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</si>
  <si>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</si>
  <si>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</si>
  <si>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</si>
  <si>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</si>
  <si>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</si>
  <si>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</si>
  <si>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</si>
  <si>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</si>
  <si>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</si>
  <si>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</si>
  <si>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</si>
  <si>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</si>
  <si>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</si>
  <si>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</si>
  <si>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</si>
  <si>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</si>
  <si>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</si>
  <si>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</si>
  <si>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</si>
  <si>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</si>
  <si>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</si>
  <si>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</si>
  <si>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</si>
  <si>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</si>
  <si>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</si>
  <si>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</si>
  <si>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</si>
  <si>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</si>
  <si>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</si>
  <si>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</si>
  <si>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</si>
  <si>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</si>
  <si>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</si>
  <si>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</si>
  <si>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</si>
  <si>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</si>
  <si>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</si>
  <si>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</si>
  <si>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</si>
  <si>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</si>
  <si>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</si>
  <si>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</si>
  <si>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</si>
  <si>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</si>
  <si>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</si>
  <si>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</si>
  <si>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</si>
  <si>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</si>
  <si>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</si>
  <si>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</si>
  <si>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</si>
  <si>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</si>
  <si>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</si>
  <si>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</si>
  <si>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</si>
  <si>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</si>
  <si>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</si>
  <si>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</si>
  <si>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</si>
  <si>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</si>
  <si>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</si>
  <si>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</si>
  <si>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</si>
  <si>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</si>
  <si>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</si>
  <si>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</si>
  <si>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</si>
  <si>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</si>
  <si>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</si>
  <si>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</si>
  <si>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</si>
  <si>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</si>
  <si>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</si>
  <si>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</si>
  <si>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</si>
  <si>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</si>
  <si>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</si>
  <si>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</si>
  <si>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</si>
  <si>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</si>
  <si>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</si>
  <si>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</si>
  <si>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</si>
  <si>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</si>
  <si>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</si>
  <si>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</si>
  <si>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</si>
  <si>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</si>
  <si>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</si>
  <si>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</si>
  <si>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</si>
  <si>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</si>
  <si>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</si>
  <si>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</si>
  <si>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</si>
  <si>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</si>
  <si>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</si>
  <si>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</si>
  <si>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</si>
  <si>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</si>
  <si>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</si>
  <si>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</si>
  <si>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</si>
  <si>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</si>
  <si>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</si>
  <si>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</si>
  <si>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</si>
  <si>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</si>
  <si>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</si>
  <si>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</si>
  <si>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</si>
  <si>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</si>
  <si>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</si>
  <si>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</si>
  <si>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</si>
  <si>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</si>
  <si>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</si>
  <si>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</si>
  <si>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</si>
  <si>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</si>
  <si>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</si>
  <si>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</si>
  <si>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</si>
  <si>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</si>
  <si>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</si>
  <si>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</si>
  <si>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</si>
  <si>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</si>
  <si>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</si>
  <si>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</si>
  <si>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</si>
  <si>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</si>
  <si>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</si>
  <si>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</si>
  <si>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</si>
  <si>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</si>
  <si>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</si>
  <si>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</si>
  <si>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</si>
  <si>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</si>
  <si>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</si>
  <si>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</si>
  <si>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</si>
  <si>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</si>
  <si>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</si>
  <si>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</si>
  <si>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</si>
  <si>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</si>
  <si>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</si>
  <si>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</si>
  <si>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</si>
  <si>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</si>
  <si>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</si>
  <si>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</si>
  <si>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</si>
  <si>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</si>
  <si>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</si>
  <si>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</si>
  <si>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</si>
  <si>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</si>
  <si>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</si>
  <si>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</si>
  <si>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</si>
  <si>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</si>
  <si>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</si>
  <si>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</si>
  <si>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</si>
  <si>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</si>
  <si>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</si>
  <si>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</si>
  <si>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</si>
  <si>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</si>
  <si>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</si>
  <si>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</si>
  <si>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</si>
  <si>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</si>
  <si>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</si>
  <si>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</si>
  <si>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</si>
  <si>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</si>
  <si>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</si>
  <si>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</si>
  <si>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</si>
  <si>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</si>
  <si>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</si>
  <si>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</si>
  <si>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</si>
  <si>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</si>
  <si>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</si>
  <si>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</si>
  <si>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</si>
  <si>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</si>
  <si>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</si>
  <si>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</si>
  <si>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</si>
  <si>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</si>
  <si>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</si>
  <si>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</si>
  <si>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</si>
  <si>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</si>
  <si>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</si>
  <si>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</si>
  <si>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</si>
  <si>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</si>
  <si>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</si>
  <si>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</si>
  <si>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</si>
  <si>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</si>
  <si>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</si>
  <si>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</si>
  <si>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</si>
  <si>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</si>
  <si>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</si>
  <si>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</si>
  <si>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</si>
  <si>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</si>
  <si>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</si>
  <si>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</si>
  <si>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</si>
  <si>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</si>
  <si>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</si>
  <si>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</si>
  <si>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</si>
  <si>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</si>
  <si>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</si>
  <si>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</si>
  <si>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</si>
  <si>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</si>
  <si>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</si>
  <si>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</si>
  <si>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</si>
  <si>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</si>
  <si>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</si>
  <si>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</si>
  <si>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</si>
  <si>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</si>
  <si>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</si>
  <si>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</si>
  <si>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</si>
  <si>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</si>
  <si>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</si>
  <si>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</si>
  <si>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</si>
  <si>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</si>
  <si>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</si>
  <si>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</si>
  <si>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</si>
  <si>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</si>
  <si>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</si>
  <si>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</si>
  <si>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</si>
  <si>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</si>
  <si>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</si>
  <si>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</si>
  <si>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</si>
  <si>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</si>
  <si>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</si>
  <si>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</si>
  <si>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</si>
  <si>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</si>
  <si>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</si>
  <si>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</si>
  <si>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</si>
  <si>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</si>
  <si>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</si>
  <si>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</si>
  <si>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</si>
  <si>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</si>
  <si>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</si>
  <si>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</si>
  <si>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</si>
  <si>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</si>
  <si>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</si>
  <si>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</si>
  <si>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</si>
  <si>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</si>
  <si>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</si>
  <si>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</si>
  <si>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</si>
  <si>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</si>
  <si>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</si>
  <si>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</si>
  <si>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</si>
  <si>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</si>
  <si>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</si>
  <si>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</si>
  <si>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</si>
  <si>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</si>
  <si>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</si>
  <si>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</si>
  <si>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</si>
  <si>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</si>
  <si>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</si>
  <si>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</si>
  <si>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</si>
  <si>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</si>
  <si>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</si>
  <si>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</si>
  <si>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</si>
  <si>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</si>
  <si>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</si>
  <si>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</si>
  <si>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</si>
  <si>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</si>
  <si>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</si>
  <si>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</si>
  <si>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</si>
  <si>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</si>
  <si>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</si>
  <si>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</si>
  <si>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</si>
  <si>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</si>
  <si>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</si>
  <si>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</si>
  <si>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</si>
  <si>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</si>
  <si>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</si>
  <si>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</si>
  <si>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</si>
  <si>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</si>
  <si>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</si>
  <si>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</si>
  <si>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</si>
  <si>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</si>
  <si>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</si>
  <si>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</si>
  <si>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</si>
  <si>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</si>
  <si>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</si>
  <si>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</si>
  <si>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</si>
  <si>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</si>
  <si>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</si>
  <si>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</si>
  <si>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</si>
  <si>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</si>
  <si>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</si>
  <si>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</si>
  <si>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</si>
  <si>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</si>
  <si>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</si>
  <si>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</si>
  <si>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</si>
  <si>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</si>
  <si>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</si>
  <si>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</si>
  <si>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</si>
  <si>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</si>
  <si>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</si>
  <si>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</si>
  <si>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</si>
  <si>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</si>
  <si>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</si>
  <si>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</si>
  <si>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</si>
  <si>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</si>
  <si>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</si>
  <si>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</si>
  <si>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</si>
  <si>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</si>
  <si>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</si>
  <si>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</si>
  <si>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</si>
  <si>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</si>
  <si>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</si>
  <si>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</si>
  <si>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</si>
  <si>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</si>
  <si>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</si>
  <si>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</si>
  <si>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</si>
  <si>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</si>
  <si>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</si>
  <si>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</si>
  <si>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</si>
  <si>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</si>
  <si>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</si>
  <si>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</si>
  <si>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</si>
  <si>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</si>
  <si>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</si>
  <si>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</si>
  <si>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</si>
  <si>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</si>
  <si>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</si>
  <si>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</si>
  <si>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</si>
  <si>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</si>
  <si>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</si>
  <si>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</si>
  <si>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</si>
  <si>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</si>
  <si>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</si>
  <si>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</si>
  <si>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</si>
  <si>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</si>
  <si>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</si>
  <si>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</si>
  <si>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</si>
  <si>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</si>
  <si>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</si>
  <si>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</si>
  <si>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</si>
  <si>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</si>
  <si>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</si>
  <si>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</si>
  <si>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</si>
  <si>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</si>
  <si>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</si>
  <si>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</si>
  <si>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</si>
  <si>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</si>
  <si>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</si>
  <si>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</si>
  <si>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</si>
  <si>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</si>
  <si>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</si>
  <si>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</si>
  <si>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</si>
  <si>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</si>
  <si>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</si>
  <si>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</si>
  <si>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</si>
  <si>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</si>
  <si>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</si>
  <si>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</si>
  <si>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</si>
  <si>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</si>
  <si>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</si>
  <si>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</si>
  <si>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</si>
  <si>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</si>
  <si>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</si>
  <si>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</si>
  <si>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</si>
  <si>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</si>
  <si>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</si>
  <si>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</si>
  <si>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</si>
  <si>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</si>
  <si>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</si>
  <si>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</si>
  <si>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</si>
  <si>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</si>
  <si>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</si>
  <si>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</si>
  <si>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</si>
  <si>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</si>
  <si>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</si>
  <si>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</si>
  <si>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</si>
  <si>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</si>
  <si>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</si>
  <si>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</si>
  <si>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</si>
  <si>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</si>
  <si>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</si>
  <si>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</si>
  <si>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</si>
  <si>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</si>
  <si>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</si>
  <si>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</si>
  <si>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</si>
  <si>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</si>
  <si>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</si>
  <si>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</si>
  <si>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</si>
  <si>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</si>
  <si>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</si>
  <si>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</si>
  <si>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</si>
  <si>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</si>
  <si>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</si>
  <si>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</si>
  <si>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</si>
  <si>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</si>
  <si>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</si>
  <si>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</si>
  <si>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</si>
  <si>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</si>
  <si>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</si>
  <si>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</si>
  <si>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</si>
  <si>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</si>
  <si>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</si>
  <si>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</si>
  <si>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</si>
  <si>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</si>
  <si>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</si>
  <si>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</si>
  <si>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</si>
  <si>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</si>
  <si>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</si>
  <si>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</si>
  <si>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</si>
  <si>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</si>
  <si>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</si>
  <si>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</si>
  <si>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</si>
  <si>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</si>
  <si>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</si>
  <si>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</si>
  <si>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</si>
  <si>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</si>
  <si>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</si>
  <si>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</si>
  <si>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</si>
  <si>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</si>
  <si>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</si>
  <si>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</si>
  <si>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</si>
  <si>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</si>
  <si>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</si>
  <si>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</si>
  <si>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</si>
  <si>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</si>
  <si>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</si>
  <si>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</si>
  <si>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</si>
  <si>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</si>
  <si>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</si>
  <si>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</si>
  <si>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</si>
  <si>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</si>
  <si>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</si>
  <si>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</si>
  <si>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</si>
  <si>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</si>
  <si>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</si>
  <si>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</si>
  <si>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</si>
  <si>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</si>
  <si>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</si>
  <si>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</si>
  <si>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</si>
  <si>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</si>
  <si>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</si>
  <si>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</si>
  <si>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</si>
  <si>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</si>
  <si>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</si>
  <si>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</si>
  <si>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</si>
  <si>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</si>
  <si>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</si>
  <si>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</si>
  <si>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</si>
  <si>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</si>
  <si>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</si>
  <si>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</si>
  <si>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</si>
  <si>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</si>
  <si>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</si>
  <si>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</si>
  <si>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</si>
  <si>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</si>
  <si>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</si>
  <si>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</si>
  <si>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</si>
  <si>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</si>
  <si>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</si>
  <si>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</si>
  <si>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</si>
  <si>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</si>
  <si>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</si>
  <si>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</si>
  <si>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</si>
  <si>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</si>
  <si>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</si>
  <si>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</si>
  <si>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</si>
  <si>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</si>
  <si>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</si>
  <si>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</si>
  <si>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</si>
  <si>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</si>
  <si>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</si>
  <si>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</si>
  <si>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</si>
  <si>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</si>
  <si>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</si>
  <si>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</si>
  <si>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</si>
  <si>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</si>
  <si>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</si>
  <si>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</si>
  <si>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</si>
  <si>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</si>
  <si>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</si>
  <si>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</si>
  <si>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</si>
  <si>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</si>
  <si>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</si>
  <si>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</si>
  <si>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</si>
  <si>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</si>
  <si>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</si>
  <si>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</si>
  <si>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</si>
  <si>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</si>
  <si>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</si>
  <si>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</si>
  <si>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</si>
  <si>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</si>
  <si>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</si>
  <si>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</si>
  <si>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</si>
  <si>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</si>
  <si>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</si>
  <si>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</si>
  <si>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</si>
  <si>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</si>
  <si>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</si>
  <si>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</si>
  <si>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</si>
  <si>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</si>
  <si>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</si>
  <si>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</si>
  <si>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</si>
  <si>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</si>
  <si>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</si>
  <si>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</si>
  <si>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</si>
  <si>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</si>
  <si>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</si>
  <si>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</si>
  <si>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</si>
  <si>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</si>
  <si>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</si>
  <si>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</si>
  <si>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</si>
  <si>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</si>
  <si>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</si>
  <si>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</si>
  <si>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</si>
  <si>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</si>
  <si>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</si>
  <si>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</si>
  <si>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</si>
  <si>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</si>
  <si>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</si>
  <si>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</si>
  <si>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</si>
  <si>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</si>
  <si>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</si>
  <si>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</si>
  <si>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</si>
  <si>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</si>
  <si>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</si>
  <si>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</si>
  <si>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</si>
  <si>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</si>
  <si>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</si>
  <si>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</si>
  <si>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</si>
  <si>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</si>
  <si>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</si>
  <si>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</si>
  <si>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</si>
  <si>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</si>
  <si>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</si>
  <si>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</si>
  <si>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</si>
  <si>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</si>
  <si>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</si>
  <si>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</si>
  <si>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</si>
  <si>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</si>
  <si>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</si>
  <si>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</si>
  <si>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</si>
  <si>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</si>
  <si>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</si>
  <si>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</si>
  <si>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</si>
  <si>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</si>
  <si>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</si>
  <si>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</si>
  <si>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</si>
  <si>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</si>
  <si>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</si>
  <si>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</si>
  <si>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</si>
  <si>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</si>
  <si>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</si>
  <si>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</si>
  <si>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</si>
  <si>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</si>
  <si>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</si>
  <si>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</si>
  <si>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</si>
  <si>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</si>
  <si>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</si>
  <si>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</si>
  <si>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</si>
  <si>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</si>
  <si>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</si>
  <si>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</si>
  <si>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</si>
  <si>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</si>
  <si>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</si>
  <si>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</si>
  <si>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</si>
  <si>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</si>
  <si>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</si>
  <si>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</si>
  <si>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</si>
  <si>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</si>
  <si>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</si>
  <si>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</si>
  <si>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</si>
  <si>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</si>
  <si>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</si>
  <si>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</si>
  <si>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</si>
  <si>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</si>
  <si>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</si>
  <si>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</si>
  <si>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</si>
  <si>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</si>
  <si>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</si>
  <si>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</si>
  <si>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</si>
  <si>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</si>
  <si>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</si>
  <si>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</si>
  <si>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</si>
  <si>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</si>
  <si>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</si>
  <si>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</si>
  <si>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</si>
  <si>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</si>
  <si>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</si>
  <si>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</si>
  <si>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</si>
  <si>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</si>
  <si>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</si>
  <si>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</si>
  <si>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</si>
  <si>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</si>
  <si>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</si>
  <si>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</si>
  <si>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</si>
  <si>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</si>
  <si>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</si>
  <si>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</si>
  <si>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</si>
  <si>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</si>
  <si>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</si>
  <si>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</si>
  <si>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</si>
  <si>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</si>
  <si>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</si>
  <si>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</si>
  <si>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</si>
  <si>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</si>
  <si>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</si>
  <si>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</si>
  <si>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</si>
  <si>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</si>
  <si>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</si>
  <si>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</si>
  <si>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</si>
  <si>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</si>
  <si>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</si>
  <si>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</si>
  <si>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</si>
  <si>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</si>
  <si>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</si>
  <si>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</si>
  <si>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</si>
  <si>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</si>
  <si>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</si>
  <si>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</si>
  <si>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</si>
  <si>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</si>
  <si>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</si>
  <si>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</si>
  <si>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</si>
  <si>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</si>
  <si>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</si>
  <si>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</si>
  <si>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</si>
  <si>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</si>
  <si>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</si>
  <si>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</si>
  <si>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</si>
  <si>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</si>
  <si>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</si>
  <si>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</si>
  <si>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</si>
  <si>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</si>
  <si>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</si>
  <si>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</si>
  <si>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</si>
  <si>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</si>
  <si>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</si>
  <si>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</si>
  <si>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</si>
  <si>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</si>
  <si>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</si>
  <si>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</si>
  <si>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</si>
  <si>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</si>
  <si>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</si>
  <si>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</si>
  <si>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</si>
  <si>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</si>
  <si>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</si>
  <si>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</si>
  <si>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</si>
  <si>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</si>
  <si>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</si>
  <si>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</si>
  <si>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</si>
  <si>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</si>
  <si>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</si>
  <si>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</si>
  <si>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</si>
  <si>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</si>
  <si>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</si>
  <si>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</si>
  <si>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</si>
  <si>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</si>
  <si>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</si>
  <si>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</si>
  <si>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</si>
  <si>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</si>
  <si>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</si>
  <si>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</si>
  <si>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</si>
  <si>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</si>
  <si>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</si>
  <si>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</si>
  <si>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</si>
  <si>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</si>
  <si>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</si>
  <si>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</si>
  <si>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</si>
  <si>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</si>
  <si>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</si>
  <si>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</si>
  <si>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</si>
  <si>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</si>
  <si>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</si>
  <si>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</si>
  <si>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</si>
  <si>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</si>
  <si>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</si>
  <si>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</si>
  <si>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</si>
  <si>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</si>
  <si>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</si>
  <si>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</si>
  <si>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</si>
  <si>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</si>
  <si>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</si>
  <si>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</si>
  <si>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</si>
  <si>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</si>
  <si>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</si>
  <si>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</si>
  <si>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</si>
  <si>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</si>
  <si>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</si>
  <si>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</si>
  <si>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</si>
  <si>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</si>
  <si>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</si>
  <si>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</si>
  <si>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</si>
  <si>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</si>
  <si>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</si>
  <si>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</si>
  <si>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</si>
  <si>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</si>
  <si>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</si>
  <si>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</si>
  <si>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</si>
  <si>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</si>
  <si>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</si>
  <si>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</si>
  <si>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</si>
  <si>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</si>
  <si>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</si>
  <si>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</si>
  <si>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</si>
  <si>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</si>
  <si>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</si>
  <si>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</si>
  <si>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</si>
  <si>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</si>
  <si>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</si>
  <si>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</si>
  <si>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</si>
  <si>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</si>
  <si>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</si>
  <si>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</si>
  <si>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</si>
  <si>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</si>
  <si>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</si>
  <si>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</si>
  <si>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</si>
  <si>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</si>
  <si>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</si>
  <si>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</si>
  <si>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</si>
  <si>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</si>
  <si>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</si>
  <si>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</si>
  <si>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</si>
  <si>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</si>
  <si>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</si>
  <si>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</si>
  <si>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</si>
  <si>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</si>
  <si>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</si>
  <si>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</si>
  <si>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</si>
  <si>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</si>
  <si>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</si>
  <si>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</si>
  <si>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</si>
  <si>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</si>
  <si>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</si>
  <si>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</si>
  <si>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</si>
  <si>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</si>
  <si>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</si>
  <si>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</si>
  <si>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</si>
  <si>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</si>
  <si>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</si>
  <si>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</si>
  <si>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</si>
  <si>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</si>
  <si>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</si>
  <si>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</si>
  <si>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</si>
  <si>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</si>
  <si>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</si>
  <si>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</si>
  <si>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</si>
  <si>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</si>
  <si>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</si>
  <si>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</si>
  <si>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</si>
  <si>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</si>
  <si>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</si>
  <si>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</si>
  <si>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</si>
  <si>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</si>
  <si>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</si>
  <si>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</si>
  <si>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</si>
  <si>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</si>
  <si>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</si>
  <si>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</si>
  <si>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</si>
  <si>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</si>
  <si>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</si>
  <si>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</si>
  <si>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</si>
  <si>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</si>
  <si>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</si>
  <si>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</si>
  <si>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</si>
  <si>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</si>
  <si>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</si>
  <si>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</si>
  <si>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</si>
  <si>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</si>
  <si>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</si>
  <si>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</si>
  <si>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</si>
  <si>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</si>
  <si>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</si>
  <si>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</si>
  <si>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</si>
  <si>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</si>
  <si>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</si>
  <si>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</si>
  <si>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</si>
  <si>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</si>
  <si>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</si>
  <si>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</si>
  <si>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</si>
  <si>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</si>
  <si>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</si>
  <si>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</si>
  <si>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</si>
  <si>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</si>
  <si>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</si>
  <si>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</si>
  <si>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</si>
  <si>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</si>
  <si>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</si>
  <si>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</si>
  <si>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</si>
  <si>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</si>
  <si>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</si>
  <si>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</si>
  <si>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</si>
  <si>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</si>
  <si>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</si>
  <si>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</si>
  <si>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</si>
  <si>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</si>
  <si>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</si>
  <si>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</si>
  <si>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</si>
  <si>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</si>
  <si>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</si>
  <si>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</si>
  <si>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</si>
  <si>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</si>
  <si>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</si>
  <si>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</si>
  <si>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</si>
  <si>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</si>
  <si>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</si>
  <si>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</si>
  <si>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</si>
  <si>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</si>
  <si>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</si>
  <si>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</si>
  <si>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</si>
  <si>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</si>
  <si>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</si>
  <si>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</si>
  <si>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</si>
  <si>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</si>
  <si>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</si>
  <si>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</si>
  <si>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</si>
  <si>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</si>
  <si>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</si>
  <si>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</si>
  <si>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</si>
  <si>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</si>
  <si>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</si>
  <si>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</si>
  <si>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</si>
  <si>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</si>
  <si>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</si>
  <si>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</si>
  <si>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</si>
  <si>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</si>
  <si>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</si>
  <si>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</si>
  <si>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</si>
  <si>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</si>
  <si>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</si>
  <si>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</si>
  <si>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</si>
  <si>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</si>
  <si>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</si>
  <si>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</si>
  <si>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</si>
  <si>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</si>
  <si>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</si>
  <si>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</si>
  <si>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</si>
  <si>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</si>
  <si>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</si>
  <si>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</si>
  <si>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</si>
  <si>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</si>
  <si>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</si>
  <si>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</si>
  <si>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</si>
  <si>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</si>
  <si>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</si>
  <si>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</si>
  <si>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</si>
  <si>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</si>
  <si>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</si>
  <si>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</si>
  <si>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</si>
  <si>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</si>
  <si>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</si>
  <si>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</si>
  <si>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</si>
  <si>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</si>
  <si>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</si>
  <si>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</si>
  <si>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</si>
  <si>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</si>
  <si>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</si>
  <si>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</si>
  <si>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</si>
  <si>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</si>
  <si>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</si>
  <si>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</si>
  <si>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</si>
  <si>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</si>
  <si>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</si>
  <si>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</si>
  <si>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</si>
  <si>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</si>
  <si>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</si>
  <si>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</si>
  <si>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</si>
  <si>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</si>
  <si>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</si>
  <si>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</si>
  <si>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</si>
  <si>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</si>
  <si>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</si>
  <si>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</si>
  <si>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</si>
  <si>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</si>
  <si>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</si>
  <si>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</si>
  <si>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</si>
  <si>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</si>
  <si>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</si>
  <si>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</si>
  <si>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</si>
  <si>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</si>
  <si>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</si>
  <si>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</si>
  <si>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</si>
  <si>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</si>
  <si>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</si>
  <si>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</si>
  <si>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</si>
  <si>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</si>
  <si>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</si>
  <si>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</si>
  <si>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</si>
  <si>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</si>
  <si>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</si>
  <si>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</si>
  <si>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</si>
  <si>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</si>
  <si>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</si>
  <si>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</si>
  <si>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</si>
  <si>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</si>
  <si>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</si>
  <si>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</si>
  <si>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</si>
  <si>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</si>
  <si>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</si>
  <si>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</si>
  <si>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</si>
  <si>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</si>
  <si>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</si>
  <si>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</si>
  <si>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</si>
  <si>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</si>
  <si>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</si>
  <si>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</si>
  <si>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</si>
  <si>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</si>
  <si>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</si>
  <si>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</si>
  <si>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</si>
  <si>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</si>
  <si>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</si>
  <si>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</si>
  <si>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</si>
  <si>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</si>
  <si>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</si>
  <si>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</si>
  <si>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</si>
  <si>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</si>
  <si>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</si>
  <si>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</si>
  <si>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</si>
  <si>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</si>
  <si>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</si>
  <si>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</si>
  <si>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</si>
  <si>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</si>
  <si>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</si>
  <si>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</si>
  <si>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</si>
  <si>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</si>
  <si>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</si>
  <si>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</si>
  <si>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</si>
  <si>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</si>
  <si>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</si>
  <si>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</si>
  <si>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</si>
  <si>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</si>
  <si>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</si>
  <si>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</si>
  <si>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</si>
  <si>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</si>
  <si>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</si>
  <si>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</si>
  <si>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</si>
  <si>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</si>
  <si>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</si>
  <si>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</si>
  <si>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</si>
  <si>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</si>
  <si>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</si>
  <si>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</si>
  <si>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</si>
  <si>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</si>
  <si>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</si>
  <si>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</si>
  <si>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</si>
  <si>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</si>
  <si>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</si>
  <si>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</si>
  <si>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</si>
  <si>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</si>
  <si>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</si>
  <si>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</si>
  <si>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</si>
  <si>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</si>
  <si>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</si>
  <si>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</si>
  <si>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</si>
  <si>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</si>
  <si>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</si>
  <si>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</si>
  <si>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</si>
  <si>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</si>
  <si>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</si>
  <si>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</si>
  <si>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</si>
  <si>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</si>
  <si>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</si>
  <si>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</si>
  <si>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</si>
  <si>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</si>
  <si>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</si>
  <si>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</si>
  <si>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</si>
  <si>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</si>
  <si>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</si>
  <si>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</si>
  <si>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</si>
  <si>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</si>
  <si>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</si>
  <si>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</si>
  <si>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</si>
  <si>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</si>
  <si>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</si>
  <si>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</si>
  <si>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</si>
  <si>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</si>
  <si>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</si>
  <si>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</si>
  <si>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</si>
  <si>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</si>
  <si>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</si>
  <si>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</si>
  <si>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</si>
  <si>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</si>
  <si>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</si>
  <si>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</si>
  <si>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</si>
  <si>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</si>
  <si>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</si>
  <si>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</si>
  <si>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</si>
  <si>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</si>
  <si>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</si>
  <si>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</si>
  <si>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</si>
  <si>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</si>
  <si>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</si>
  <si>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</si>
  <si>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</si>
  <si>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</si>
  <si>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</si>
  <si>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</si>
  <si>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</si>
  <si>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</si>
  <si>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</si>
  <si>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</si>
  <si>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</si>
  <si>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</si>
  <si>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</si>
  <si>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</si>
  <si>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</si>
  <si>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</si>
  <si>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</si>
  <si>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</si>
  <si>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</si>
  <si>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</si>
  <si>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</si>
  <si>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</si>
  <si>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</si>
  <si>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</si>
  <si>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</si>
  <si>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</si>
  <si>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</si>
  <si>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</si>
  <si>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</si>
  <si>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</si>
  <si>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</si>
  <si>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</si>
  <si>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</si>
  <si>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</si>
  <si>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</si>
  <si>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</si>
  <si>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</si>
  <si>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</si>
  <si>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</si>
  <si>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</si>
  <si>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</si>
  <si>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</si>
  <si>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</si>
  <si>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</si>
  <si>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</si>
  <si>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</si>
  <si>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</si>
  <si>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</si>
  <si>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</si>
  <si>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</si>
  <si>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</si>
  <si>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</si>
  <si>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</si>
  <si>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</si>
  <si>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</si>
  <si>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</si>
  <si>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</si>
  <si>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</si>
  <si>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</si>
  <si>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</si>
  <si>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</si>
  <si>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</si>
  <si>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</si>
  <si>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</si>
  <si>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</si>
  <si>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</si>
  <si>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</si>
  <si>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</si>
  <si>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</si>
  <si>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</si>
  <si>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</si>
  <si>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</si>
  <si>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</si>
  <si>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</si>
  <si>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</si>
  <si>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</si>
  <si>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</si>
  <si>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</si>
  <si>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</si>
  <si>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</si>
  <si>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</si>
  <si>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</si>
  <si>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</si>
  <si>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</si>
  <si>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</si>
  <si>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</si>
  <si>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</si>
  <si>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</si>
  <si>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</si>
  <si>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</si>
  <si>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</si>
  <si>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</si>
  <si>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</si>
  <si>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</si>
  <si>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</si>
  <si>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</si>
  <si>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</si>
  <si>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</si>
  <si>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</si>
  <si>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</si>
  <si>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</si>
  <si>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</si>
  <si>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</si>
  <si>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</si>
  <si>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</si>
  <si>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</si>
  <si>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</si>
  <si>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</si>
  <si>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</si>
  <si>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</si>
  <si>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</si>
  <si>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</si>
  <si>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</si>
  <si>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</si>
  <si>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</si>
  <si>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</si>
  <si>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</si>
  <si>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</si>
  <si>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</si>
  <si>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</si>
  <si>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</si>
  <si>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</si>
  <si>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</si>
  <si>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</si>
  <si>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</si>
  <si>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</si>
  <si>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</si>
  <si>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</si>
  <si>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</si>
  <si>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</si>
  <si>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</si>
  <si>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</si>
  <si>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</si>
  <si>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</si>
  <si>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</si>
  <si>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</si>
  <si>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</si>
  <si>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</si>
  <si>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</si>
  <si>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</si>
  <si>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</si>
  <si>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</si>
  <si>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</si>
  <si>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</si>
  <si>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</si>
  <si>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</si>
  <si>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</si>
  <si>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</si>
  <si>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</si>
  <si>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</si>
  <si>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</si>
  <si>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</si>
  <si>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</si>
  <si>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</si>
  <si>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</si>
  <si>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</si>
  <si>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</si>
  <si>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</si>
  <si>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</si>
  <si>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</si>
  <si>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</si>
  <si>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</si>
  <si>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</si>
  <si>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</si>
  <si>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</si>
  <si>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</si>
  <si>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</si>
  <si>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</si>
  <si>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</si>
  <si>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</si>
  <si>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</si>
  <si>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</si>
  <si>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</si>
  <si>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</si>
  <si>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</si>
  <si>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</si>
  <si>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</si>
  <si>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</si>
  <si>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</si>
  <si>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</si>
  <si>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</si>
  <si>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</si>
  <si>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</si>
  <si>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</si>
  <si>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</si>
  <si>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</si>
  <si>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</si>
  <si>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</si>
  <si>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</si>
  <si>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</si>
  <si>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</si>
  <si>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</si>
  <si>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</si>
  <si>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</si>
  <si>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</si>
  <si>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</si>
  <si>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</si>
  <si>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</si>
  <si>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</si>
  <si>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</si>
  <si>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</si>
  <si>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</si>
  <si>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</si>
  <si>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</si>
  <si>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</si>
  <si>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</si>
  <si>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</si>
  <si>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</si>
  <si>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</si>
  <si>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</si>
  <si>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</si>
  <si>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</si>
  <si>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</si>
  <si>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</si>
  <si>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</si>
  <si>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</si>
  <si>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</si>
  <si>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</si>
  <si>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</si>
  <si>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</si>
  <si>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</si>
  <si>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</si>
  <si>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</si>
  <si>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</si>
  <si>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</si>
  <si>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</si>
  <si>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</si>
  <si>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</si>
  <si>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</si>
  <si>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</si>
  <si>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</si>
  <si>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</si>
  <si>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</si>
  <si>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</si>
  <si>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</si>
  <si>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</si>
  <si>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</si>
  <si>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</si>
  <si>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</si>
  <si>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</si>
  <si>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</si>
  <si>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</si>
  <si>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</si>
  <si>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</si>
  <si>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</si>
  <si>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</si>
  <si>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</si>
  <si>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</si>
  <si>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</si>
  <si>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</si>
  <si>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</si>
  <si>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</si>
  <si>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</si>
  <si>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</si>
  <si>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</si>
  <si>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</si>
  <si>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</si>
  <si>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</si>
  <si>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</si>
  <si>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</si>
  <si>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</si>
  <si>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</si>
  <si>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</si>
  <si>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</si>
  <si>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</si>
  <si>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</si>
  <si>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</si>
  <si>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</si>
  <si>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</si>
  <si>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</si>
  <si>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</si>
  <si>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</si>
  <si>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</si>
  <si>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</si>
  <si>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</si>
  <si>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</si>
  <si>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</si>
  <si>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</si>
  <si>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</si>
  <si>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</si>
  <si>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</si>
  <si>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</si>
  <si>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</si>
  <si>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</si>
  <si>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</si>
  <si>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</si>
  <si>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</si>
  <si>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</si>
  <si>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</si>
  <si>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</si>
  <si>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</si>
  <si>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</si>
  <si>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</si>
  <si>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</si>
  <si>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</si>
  <si>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</si>
  <si>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</si>
  <si>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</si>
  <si>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</si>
  <si>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</si>
  <si>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</si>
  <si>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</si>
  <si>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</si>
  <si>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</si>
  <si>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</si>
  <si>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</si>
  <si>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</si>
  <si>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</si>
  <si>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</si>
  <si>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</si>
  <si>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</si>
  <si>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</si>
  <si>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</si>
  <si>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</si>
  <si>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</si>
  <si>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</si>
  <si>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</si>
  <si>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</si>
  <si>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</si>
  <si>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</si>
  <si>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</si>
  <si>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</si>
  <si>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</si>
  <si>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</si>
  <si>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</si>
  <si>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</si>
  <si>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</si>
  <si>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</si>
  <si>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</si>
  <si>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</si>
  <si>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</si>
  <si>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</si>
  <si>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</si>
  <si>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</si>
  <si>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</si>
  <si>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</si>
  <si>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</si>
  <si>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</si>
  <si>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</si>
  <si>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</si>
  <si>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</si>
  <si>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</si>
  <si>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</si>
  <si>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</si>
  <si>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</si>
  <si>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</si>
  <si>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</si>
  <si>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</si>
  <si>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</si>
  <si>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</si>
  <si>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</si>
  <si>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</si>
  <si>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</si>
  <si>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</si>
  <si>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</si>
  <si>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</si>
  <si>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</si>
  <si>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</si>
  <si>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</si>
  <si>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</si>
  <si>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</si>
  <si>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</si>
  <si>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</si>
  <si>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</si>
  <si>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</si>
  <si>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</si>
  <si>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</si>
  <si>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</si>
  <si>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</si>
  <si>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</si>
  <si>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</si>
  <si>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</si>
  <si>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</si>
  <si>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</si>
  <si>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</si>
  <si>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</si>
  <si>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</si>
  <si>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</si>
  <si>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</si>
  <si>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</si>
  <si>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</si>
  <si>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</si>
  <si>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</si>
  <si>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</si>
  <si>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</si>
  <si>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</si>
  <si>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</si>
  <si>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</si>
  <si>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</si>
  <si>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</si>
  <si>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</si>
  <si>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</si>
  <si>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</si>
  <si>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</si>
  <si>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</si>
  <si>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</si>
  <si>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</si>
  <si>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</si>
  <si>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</si>
  <si>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</si>
  <si>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</si>
  <si>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</si>
  <si>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</si>
  <si>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</si>
  <si>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</si>
  <si>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</si>
  <si>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</si>
  <si>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</si>
  <si>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</si>
  <si>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</si>
  <si>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</si>
  <si>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</si>
  <si>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</si>
  <si>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</si>
  <si>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</si>
  <si>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</si>
  <si>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</si>
  <si>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</si>
  <si>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</si>
  <si>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</si>
  <si>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</si>
  <si>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</si>
  <si>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</si>
  <si>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</si>
  <si>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</si>
  <si>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</si>
  <si>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</si>
  <si>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</si>
  <si>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</si>
  <si>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</si>
  <si>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</si>
  <si>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</si>
  <si>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</si>
  <si>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</si>
  <si>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</si>
  <si>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</si>
  <si>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</si>
  <si>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</si>
  <si>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</si>
  <si>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</si>
  <si>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</si>
  <si>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</si>
  <si>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</si>
  <si>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</si>
  <si>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</si>
  <si>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</si>
  <si>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</si>
  <si>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</si>
  <si>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</si>
  <si>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</si>
  <si>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</si>
  <si>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</si>
  <si>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</si>
  <si>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</si>
  <si>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</si>
  <si>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</si>
  <si>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</si>
  <si>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</si>
  <si>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</si>
  <si>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</si>
  <si>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</si>
  <si>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</si>
  <si>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</si>
  <si>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</si>
  <si>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</si>
  <si>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</si>
  <si>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</si>
  <si>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</si>
  <si>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</si>
  <si>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</si>
  <si>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</si>
  <si>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</si>
  <si>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</si>
  <si>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</si>
  <si>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</si>
  <si>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</si>
  <si>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</si>
  <si>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</si>
  <si>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</si>
  <si>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</si>
  <si>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</si>
  <si>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</si>
  <si>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</si>
  <si>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</si>
  <si>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</si>
  <si>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</si>
  <si>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</si>
  <si>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</si>
  <si>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</si>
  <si>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</si>
  <si>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</si>
  <si>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</si>
  <si>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</si>
  <si>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</si>
  <si>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</si>
  <si>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</si>
  <si>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</si>
  <si>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</si>
  <si>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</si>
  <si>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</si>
  <si>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</si>
  <si>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</si>
  <si>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</si>
  <si>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</si>
  <si>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</si>
  <si>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</si>
  <si>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</si>
  <si>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</si>
  <si>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</si>
  <si>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</si>
  <si>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</si>
  <si>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</si>
  <si>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</si>
  <si>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</si>
  <si>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</si>
  <si>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</si>
  <si>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</si>
  <si>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</si>
  <si>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</si>
  <si>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</si>
  <si>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</si>
  <si>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</si>
  <si>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</si>
  <si>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</si>
  <si>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</si>
  <si>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</si>
  <si>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</si>
  <si>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</si>
  <si>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</si>
  <si>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</si>
  <si>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</si>
  <si>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</si>
  <si>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</si>
  <si>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</si>
  <si>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</si>
  <si>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</si>
  <si>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</si>
  <si>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</si>
  <si>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</si>
  <si>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</si>
  <si>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</si>
  <si>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</si>
  <si>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</si>
  <si>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</si>
  <si>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</si>
  <si>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</si>
  <si>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</si>
  <si>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</si>
  <si>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</si>
  <si>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</si>
  <si>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</si>
  <si>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</si>
  <si>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</si>
  <si>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</si>
  <si>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</si>
  <si>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</si>
  <si>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</si>
  <si>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</si>
  <si>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</si>
  <si>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</si>
  <si>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</si>
  <si>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</si>
  <si>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</si>
  <si>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</si>
  <si>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</si>
  <si>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</si>
  <si>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</si>
  <si>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</si>
  <si>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</si>
  <si>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</si>
  <si>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</si>
  <si>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</si>
  <si>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</si>
  <si>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</si>
  <si>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</si>
  <si>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</si>
  <si>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</si>
  <si>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</si>
  <si>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</si>
  <si>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</si>
  <si>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</si>
  <si>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</si>
  <si>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</si>
  <si>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</si>
  <si>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</si>
  <si>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</si>
  <si>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</si>
  <si>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</si>
  <si>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</si>
  <si>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</si>
  <si>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</si>
  <si>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</si>
  <si>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</si>
  <si>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</si>
  <si>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</si>
  <si>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</si>
  <si>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</si>
  <si>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</si>
  <si>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</si>
  <si>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</si>
  <si>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</si>
  <si>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</si>
  <si>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</si>
  <si>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</si>
  <si>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</si>
  <si>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</si>
  <si>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</si>
  <si>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</si>
  <si>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</si>
  <si>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</si>
  <si>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</si>
  <si>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</si>
  <si>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</si>
  <si>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</si>
  <si>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</si>
  <si>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</si>
  <si>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</si>
  <si>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</si>
  <si>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</si>
  <si>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</si>
  <si>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</si>
  <si>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</si>
  <si>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</si>
  <si>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</si>
  <si>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</si>
  <si>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</si>
  <si>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</si>
  <si>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</si>
  <si>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</si>
  <si>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</si>
  <si>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</si>
  <si>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</si>
  <si>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</si>
  <si>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</si>
  <si>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</si>
  <si>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</si>
  <si>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</si>
  <si>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</si>
  <si>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</si>
  <si>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</si>
  <si>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</si>
  <si>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</si>
  <si>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</si>
  <si>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</si>
  <si>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</si>
  <si>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</si>
  <si>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</si>
  <si>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</si>
  <si>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</si>
  <si>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</si>
  <si>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</si>
  <si>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</si>
  <si>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</si>
  <si>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</si>
  <si>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</si>
  <si>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</si>
  <si>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</si>
  <si>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</si>
  <si>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</si>
  <si>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</si>
  <si>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</si>
  <si>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</si>
  <si>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</si>
  <si>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</si>
  <si>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</si>
  <si>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</si>
  <si>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</si>
  <si>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</si>
  <si>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</si>
  <si>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</si>
  <si>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</si>
  <si>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</si>
  <si>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</si>
  <si>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</si>
  <si>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</si>
  <si>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</si>
  <si>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</si>
  <si>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</si>
  <si>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</si>
  <si>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</si>
  <si>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</si>
  <si>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</si>
  <si>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</si>
  <si>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</si>
  <si>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</si>
  <si>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</si>
  <si>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</si>
  <si>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</si>
  <si>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</si>
  <si>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</si>
  <si>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</si>
  <si>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</si>
  <si>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</si>
  <si>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</si>
  <si>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</si>
  <si>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</si>
  <si>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</si>
  <si>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</si>
  <si>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</si>
  <si>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</si>
  <si>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</si>
  <si>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</si>
  <si>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</si>
  <si>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</si>
  <si>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</si>
  <si>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</si>
  <si>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</si>
  <si>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</si>
  <si>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</si>
  <si>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</si>
  <si>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</si>
  <si>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</si>
  <si>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</si>
  <si>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</si>
  <si>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</si>
  <si>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</si>
  <si>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</si>
  <si>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</si>
  <si>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</si>
  <si>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</si>
  <si>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</si>
  <si>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</si>
  <si>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</si>
  <si>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</si>
  <si>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</si>
  <si>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</si>
  <si>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</si>
  <si>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</si>
  <si>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</si>
  <si>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</si>
  <si>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</si>
  <si>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</si>
  <si>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</si>
  <si>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</si>
  <si>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</si>
  <si>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</si>
  <si>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</si>
  <si>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</si>
  <si>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</si>
  <si>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</si>
  <si>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</si>
  <si>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</si>
  <si>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</si>
  <si>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</si>
  <si>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</si>
  <si>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</si>
  <si>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</si>
  <si>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</si>
  <si>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</si>
  <si>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</si>
  <si>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</si>
  <si>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</si>
  <si>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</si>
  <si>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</si>
  <si>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</si>
  <si>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</si>
  <si>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</si>
  <si>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</si>
  <si>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</si>
  <si>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</si>
  <si>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</si>
  <si>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</si>
  <si>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</si>
  <si>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</si>
  <si>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</si>
  <si>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</si>
  <si>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</si>
  <si>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</si>
  <si>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</si>
  <si>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</si>
  <si>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</si>
  <si>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</si>
  <si>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</si>
  <si>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</si>
  <si>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</si>
  <si>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</si>
  <si>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</si>
  <si>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</si>
  <si>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</si>
  <si>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</si>
  <si>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</si>
  <si>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</si>
  <si>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</si>
  <si>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</si>
  <si>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</si>
  <si>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</si>
  <si>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</si>
  <si>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</si>
  <si>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</si>
  <si>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</si>
  <si>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</si>
  <si>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</si>
  <si>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</si>
  <si>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</si>
  <si>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</si>
  <si>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</si>
  <si>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</si>
  <si>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</si>
  <si>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</si>
  <si>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</si>
  <si>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</si>
  <si>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</si>
  <si>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</si>
  <si>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</si>
  <si>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</si>
  <si>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</si>
  <si>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</si>
  <si>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</si>
  <si>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</si>
  <si>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</si>
  <si>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</si>
  <si>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</si>
  <si>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</si>
  <si>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</si>
  <si>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</si>
  <si>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</si>
  <si>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</si>
  <si>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</si>
  <si>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</si>
  <si>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</si>
  <si>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</si>
  <si>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</si>
  <si>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</si>
  <si>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</si>
  <si>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</si>
  <si>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</si>
  <si>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</si>
  <si>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</si>
  <si>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</si>
  <si>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</si>
  <si>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</si>
  <si>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</si>
  <si>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</si>
  <si>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</si>
  <si>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</si>
  <si>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</si>
  <si>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</si>
  <si>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</si>
  <si>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</si>
  <si>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</si>
  <si>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</si>
  <si>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</si>
  <si>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</si>
  <si>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</si>
  <si>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</si>
  <si>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</si>
  <si>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</si>
  <si>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</si>
  <si>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</si>
  <si>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</si>
  <si>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</si>
  <si>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</si>
  <si>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</si>
  <si>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</si>
  <si>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</si>
  <si>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</si>
  <si>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</si>
  <si>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</si>
  <si>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</si>
  <si>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</si>
  <si>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</si>
  <si>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</si>
  <si>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</si>
  <si>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</si>
  <si>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</si>
  <si>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</si>
  <si>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</si>
  <si>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</si>
  <si>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</si>
  <si>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</si>
  <si>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</si>
  <si>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</si>
  <si>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</si>
  <si>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</si>
  <si>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</si>
  <si>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</si>
  <si>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</si>
  <si>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</si>
  <si>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</si>
  <si>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</si>
  <si>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</si>
  <si>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</si>
  <si>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</si>
  <si>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</si>
  <si>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</si>
  <si>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</si>
  <si>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</si>
  <si>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</si>
  <si>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</si>
  <si>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</si>
  <si>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</si>
  <si>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</si>
  <si>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</si>
  <si>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</si>
  <si>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</si>
  <si>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</si>
  <si>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</si>
  <si>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</si>
  <si>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</si>
  <si>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</si>
  <si>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</si>
  <si>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</si>
  <si>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</si>
  <si>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</si>
  <si>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</si>
  <si>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</si>
  <si>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</si>
  <si>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</si>
  <si>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</si>
  <si>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</si>
  <si>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</si>
  <si>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</si>
  <si>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</si>
  <si>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</si>
  <si>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</si>
  <si>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</si>
  <si>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</si>
  <si>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</si>
  <si>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</si>
  <si>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</si>
  <si>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</si>
  <si>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</si>
  <si>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</si>
  <si>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</si>
  <si>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</si>
  <si>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</si>
  <si>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</si>
  <si>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</si>
  <si>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</si>
  <si>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</si>
  <si>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</si>
  <si>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</si>
  <si>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</si>
  <si>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</si>
  <si>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</si>
  <si>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</si>
  <si>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</si>
  <si>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</si>
  <si>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</si>
  <si>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</si>
  <si>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</si>
  <si>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</si>
  <si>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</si>
  <si>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</si>
  <si>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</si>
  <si>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</si>
  <si>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</si>
  <si>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</si>
  <si>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</si>
  <si>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</si>
  <si>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</si>
  <si>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</si>
  <si>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</si>
  <si>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</si>
  <si>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</si>
  <si>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</si>
  <si>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</si>
  <si>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</si>
  <si>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</si>
  <si>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</si>
  <si>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</si>
  <si>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</si>
  <si>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</si>
  <si>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</si>
  <si>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</si>
  <si>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</si>
  <si>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</si>
  <si>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</si>
  <si>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</si>
  <si>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</si>
  <si>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</si>
  <si>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</si>
  <si>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</si>
  <si>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</si>
  <si>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</si>
  <si>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</si>
  <si>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</si>
  <si>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</si>
  <si>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</si>
  <si>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</si>
  <si>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</si>
  <si>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</si>
  <si>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</si>
  <si>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</si>
  <si>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</si>
  <si>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</si>
  <si>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</si>
  <si>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</si>
  <si>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</si>
  <si>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</si>
  <si>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</si>
  <si>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</si>
  <si>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</si>
  <si>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</si>
  <si>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</si>
  <si>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</si>
  <si>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</si>
  <si>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</si>
  <si>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</si>
  <si>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</si>
  <si>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</si>
  <si>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</si>
  <si>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</si>
  <si>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</si>
  <si>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</si>
  <si>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</si>
  <si>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</si>
  <si>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</si>
  <si>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</si>
  <si>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</si>
  <si>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</si>
  <si>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</si>
  <si>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</si>
  <si>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</si>
  <si>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</si>
  <si>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</si>
  <si>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</si>
  <si>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</si>
  <si>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</si>
  <si>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</si>
  <si>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</si>
  <si>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</si>
  <si>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</si>
  <si>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</si>
  <si>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</si>
  <si>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</si>
  <si>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</si>
  <si>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</si>
  <si>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</si>
  <si>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</si>
  <si>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</si>
  <si>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</si>
  <si>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</si>
  <si>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</si>
  <si>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</si>
  <si>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</si>
  <si>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</si>
  <si>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</si>
  <si>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</si>
  <si>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</si>
  <si>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</si>
  <si>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</si>
  <si>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</si>
  <si>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</si>
  <si>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</si>
  <si>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</si>
  <si>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</si>
  <si>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</si>
  <si>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</si>
  <si>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</si>
  <si>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</si>
  <si>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</si>
  <si>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</si>
  <si>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</si>
  <si>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</si>
  <si>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</si>
  <si>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</si>
  <si>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</si>
  <si>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</si>
  <si>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</si>
  <si>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</si>
  <si>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</si>
  <si>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</si>
  <si>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</si>
  <si>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</si>
  <si>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</si>
  <si>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</si>
  <si>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</si>
  <si>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</si>
  <si>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</si>
  <si>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</si>
  <si>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</si>
  <si>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</si>
  <si>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</si>
  <si>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</si>
  <si>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</si>
  <si>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</si>
  <si>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</si>
  <si>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</si>
  <si>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</si>
  <si>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</si>
  <si>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</si>
  <si>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</si>
  <si>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</si>
  <si>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</si>
  <si>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</si>
  <si>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</si>
  <si>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</si>
  <si>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</si>
  <si>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</si>
  <si>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</si>
  <si>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</si>
  <si>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</si>
  <si>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</si>
  <si>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</si>
  <si>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</si>
  <si>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</si>
  <si>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</si>
  <si>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</si>
  <si>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</si>
  <si>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</si>
  <si>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</si>
  <si>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</si>
  <si>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</si>
  <si>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</si>
  <si>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</si>
  <si>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</si>
  <si>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</si>
  <si>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</si>
  <si>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</si>
  <si>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</si>
  <si>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</si>
  <si>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</si>
  <si>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</si>
  <si>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</si>
  <si>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</si>
  <si>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</si>
  <si>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</si>
  <si>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</si>
  <si>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</si>
  <si>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</si>
  <si>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</si>
  <si>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</si>
  <si>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</si>
  <si>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</si>
  <si>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</si>
  <si>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</si>
  <si>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</si>
  <si>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</si>
  <si>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</si>
  <si>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</si>
  <si>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</si>
  <si>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</si>
  <si>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</si>
  <si>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</si>
  <si>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</si>
  <si>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</si>
  <si>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</si>
  <si>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</si>
  <si>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</si>
  <si>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</si>
  <si>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</si>
  <si>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</si>
  <si>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</si>
  <si>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</si>
  <si>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</si>
  <si>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</si>
  <si>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</si>
  <si>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</si>
  <si>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</si>
  <si>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</si>
  <si>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</si>
  <si>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</si>
  <si>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</si>
  <si>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</si>
  <si>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</si>
  <si>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</si>
  <si>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</si>
  <si>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</si>
  <si>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</si>
  <si>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</si>
  <si>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</si>
  <si>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</si>
  <si>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</si>
  <si>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</si>
  <si>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</si>
  <si>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</si>
  <si>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</si>
  <si>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</si>
  <si>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</si>
  <si>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</si>
  <si>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</si>
  <si>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</si>
  <si>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</si>
  <si>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</si>
  <si>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</si>
  <si>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</si>
  <si>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</si>
  <si>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</si>
  <si>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</si>
  <si>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</si>
  <si>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</si>
  <si>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</si>
  <si>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</si>
  <si>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</si>
  <si>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</si>
  <si>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</si>
  <si>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</si>
  <si>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</si>
  <si>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</si>
  <si>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</si>
  <si>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</si>
  <si>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</si>
  <si>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</si>
  <si>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</si>
  <si>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</si>
  <si>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</si>
  <si>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</si>
  <si>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</si>
  <si>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</si>
  <si>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</si>
  <si>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</si>
  <si>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</si>
  <si>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</si>
  <si>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</si>
  <si>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</si>
  <si>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</si>
  <si>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</si>
  <si>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</si>
  <si>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</si>
  <si>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</si>
  <si>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</si>
  <si>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</si>
  <si>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</si>
  <si>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</si>
  <si>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</si>
  <si>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</si>
  <si>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</si>
  <si>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</si>
  <si>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</si>
  <si>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</si>
  <si>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</si>
  <si>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</si>
  <si>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</si>
  <si>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</si>
  <si>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</si>
  <si>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</si>
  <si>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</si>
  <si>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</si>
  <si>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</si>
  <si>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</si>
  <si>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</si>
  <si>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</si>
  <si>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</si>
  <si>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</si>
  <si>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</si>
  <si>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</si>
  <si>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</si>
  <si>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</si>
  <si>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</si>
  <si>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</si>
  <si>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</si>
  <si>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</si>
  <si>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</si>
  <si>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</si>
  <si>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</si>
  <si>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</si>
  <si>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</si>
  <si>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</si>
  <si>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</si>
  <si>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</si>
  <si>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</si>
  <si>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</si>
  <si>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</si>
  <si>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</si>
  <si>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</si>
  <si>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</si>
  <si>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</si>
  <si>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</si>
  <si>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</si>
  <si>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</si>
  <si>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</si>
  <si>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</si>
  <si>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</si>
  <si>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</si>
  <si>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</si>
  <si>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</si>
  <si>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</si>
  <si>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</si>
  <si>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</si>
  <si>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</si>
  <si>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</si>
  <si>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</si>
  <si>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</si>
  <si>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</si>
  <si>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</si>
  <si>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</si>
  <si>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</si>
  <si>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</si>
  <si>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</si>
  <si>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</si>
  <si>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</si>
  <si>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</si>
  <si>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</si>
  <si>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</si>
  <si>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</si>
  <si>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</si>
  <si>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</si>
  <si>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</si>
  <si>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</si>
  <si>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</si>
  <si>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</si>
  <si>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</si>
  <si>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</si>
  <si>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</si>
  <si>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</si>
  <si>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</si>
  <si>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</si>
  <si>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</si>
  <si>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</si>
  <si>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</si>
  <si>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</si>
  <si>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</si>
  <si>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</si>
  <si>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</si>
  <si>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</si>
  <si>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</si>
  <si>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</si>
  <si>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</si>
  <si>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</si>
  <si>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</si>
  <si>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</si>
  <si>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</si>
  <si>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</si>
  <si>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</si>
  <si>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</si>
  <si>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</si>
  <si>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</si>
  <si>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</si>
  <si>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</si>
  <si>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</si>
  <si>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</si>
  <si>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</si>
  <si>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</si>
  <si>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</si>
  <si>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</si>
  <si>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</si>
  <si>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</si>
  <si>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</si>
  <si>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</si>
  <si>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</si>
  <si>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</si>
  <si>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</si>
  <si>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</si>
  <si>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</si>
  <si>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</si>
  <si>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</si>
  <si>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</si>
  <si>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</si>
  <si>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</si>
  <si>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</si>
  <si>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</si>
  <si>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</si>
  <si>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</si>
  <si>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</si>
  <si>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</si>
  <si>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</si>
  <si>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</si>
  <si>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</si>
  <si>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</si>
  <si>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</si>
  <si>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</si>
  <si>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</si>
  <si>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</si>
  <si>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</si>
  <si>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</si>
  <si>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</si>
  <si>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</si>
  <si>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</si>
  <si>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</si>
  <si>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</si>
  <si>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</si>
  <si>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</si>
  <si>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</si>
  <si>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</si>
  <si>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</si>
  <si>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</si>
  <si>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</si>
  <si>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</si>
  <si>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</si>
  <si>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</si>
  <si>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</si>
  <si>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</si>
  <si>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</si>
  <si>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</si>
  <si>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</si>
  <si>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</si>
  <si>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</si>
  <si>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</si>
  <si>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</si>
  <si>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</si>
  <si>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</si>
  <si>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</si>
  <si>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</si>
  <si>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</si>
  <si>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</si>
  <si>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</si>
  <si>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</si>
  <si>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</si>
  <si>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</si>
  <si>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</si>
  <si>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</si>
  <si>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</si>
  <si>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</si>
  <si>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</si>
  <si>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</si>
  <si>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</si>
  <si>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</si>
  <si>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</si>
  <si>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</si>
  <si>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</si>
  <si>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</si>
  <si>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</si>
  <si>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</si>
  <si>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</si>
  <si>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</si>
  <si>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</si>
  <si>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</si>
  <si>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</si>
  <si>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</si>
  <si>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</si>
  <si>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</si>
  <si>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</si>
  <si>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</si>
  <si>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</si>
  <si>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</si>
  <si>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</si>
  <si>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</si>
  <si>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</si>
  <si>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</si>
  <si>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</si>
  <si>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</si>
  <si>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</si>
  <si>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</si>
  <si>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</si>
  <si>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</si>
  <si>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</si>
  <si>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</si>
  <si>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</si>
  <si>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</si>
  <si>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</si>
  <si>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</si>
  <si>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</si>
  <si>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</si>
  <si>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</si>
  <si>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</si>
  <si>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</si>
  <si>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</si>
  <si>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</si>
  <si>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</si>
  <si>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</si>
  <si>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</si>
  <si>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</si>
  <si>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</si>
  <si>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</si>
  <si>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</si>
  <si>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</si>
  <si>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</si>
  <si>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</si>
  <si>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</si>
  <si>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</si>
  <si>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</si>
  <si>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</si>
  <si>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</si>
  <si>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</si>
  <si>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</si>
  <si>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</si>
  <si>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</si>
  <si>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</si>
  <si>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</si>
  <si>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</si>
  <si>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</si>
  <si>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</si>
  <si>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</si>
  <si>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</si>
  <si>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</si>
  <si>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</si>
  <si>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</si>
  <si>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</si>
  <si>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</si>
  <si>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</si>
  <si>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</si>
  <si>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</si>
  <si>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</si>
  <si>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</si>
  <si>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</si>
  <si>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</si>
  <si>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</si>
  <si>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</si>
  <si>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</si>
  <si>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</si>
  <si>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</si>
  <si>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</si>
  <si>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</si>
  <si>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</si>
  <si>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</si>
  <si>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</si>
  <si>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</si>
  <si>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</si>
  <si>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</si>
  <si>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</si>
  <si>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</si>
  <si>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</si>
  <si>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</si>
  <si>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</si>
  <si>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</si>
  <si>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</si>
  <si>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</si>
  <si>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</si>
  <si>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</si>
  <si>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</si>
  <si>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</si>
  <si>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</si>
  <si>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</si>
  <si>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</si>
  <si>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</si>
  <si>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</si>
  <si>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</si>
  <si>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</si>
  <si>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</si>
  <si>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</si>
  <si>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</si>
  <si>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</si>
  <si>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</si>
  <si>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</si>
  <si>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</si>
  <si>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</si>
  <si>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</si>
  <si>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</si>
  <si>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</si>
  <si>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</si>
  <si>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</si>
  <si>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</si>
  <si>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</si>
  <si>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</si>
  <si>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</si>
  <si>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</si>
  <si>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</si>
  <si>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</si>
  <si>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</si>
  <si>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</si>
  <si>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</si>
  <si>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</si>
  <si>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</si>
  <si>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</si>
  <si>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</si>
  <si>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</si>
  <si>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</si>
  <si>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</si>
  <si>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</si>
  <si>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</si>
  <si>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</si>
  <si>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</si>
  <si>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</si>
  <si>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</si>
  <si>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</si>
  <si>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</si>
  <si>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</si>
  <si>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</si>
  <si>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</si>
  <si>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</si>
  <si>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</si>
  <si>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</si>
  <si>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</si>
  <si>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</si>
  <si>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</si>
  <si>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</si>
  <si>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</si>
  <si>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</si>
  <si>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</si>
  <si>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</si>
  <si>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</si>
  <si>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</si>
  <si>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</si>
  <si>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</si>
  <si>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</si>
  <si>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</si>
  <si>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</si>
  <si>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</si>
  <si>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</si>
  <si>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</si>
  <si>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</si>
  <si>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</si>
  <si>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</si>
  <si>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</si>
  <si>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</si>
  <si>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</si>
  <si>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</si>
  <si>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</si>
  <si>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</si>
  <si>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</si>
  <si>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</si>
  <si>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</si>
  <si>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</si>
  <si>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</si>
  <si>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</si>
  <si>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</si>
  <si>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</si>
  <si>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</si>
  <si>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</si>
  <si>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</si>
  <si>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</si>
  <si>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</si>
  <si>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</si>
  <si>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</si>
  <si>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</si>
  <si>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</si>
  <si>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</si>
  <si>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</si>
  <si>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</si>
  <si>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</si>
  <si>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</si>
  <si>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</si>
  <si>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</si>
  <si>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</si>
  <si>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</si>
  <si>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</si>
  <si>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</si>
  <si>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</si>
  <si>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</si>
  <si>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</si>
  <si>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</si>
  <si>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</si>
  <si>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</si>
  <si>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</si>
  <si>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</si>
  <si>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</si>
  <si>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</si>
  <si>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</si>
  <si>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</si>
  <si>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</si>
  <si>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</si>
  <si>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</si>
  <si>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</si>
  <si>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</si>
  <si>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</si>
  <si>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</si>
  <si>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</si>
  <si>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</si>
  <si>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</si>
  <si>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</si>
  <si>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</si>
  <si>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</si>
  <si>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</si>
  <si>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</si>
  <si>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</si>
  <si>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</si>
  <si>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</si>
  <si>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</si>
  <si>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</si>
  <si>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</si>
  <si>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</si>
  <si>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</si>
  <si>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</si>
  <si>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</si>
  <si>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</si>
  <si>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</si>
  <si>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</si>
  <si>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</si>
  <si>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</si>
  <si>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</si>
  <si>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</si>
  <si>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</si>
  <si>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</si>
  <si>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</si>
  <si>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</si>
  <si>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</si>
  <si>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</si>
  <si>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</si>
  <si>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</si>
  <si>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</si>
  <si>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</si>
  <si>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</si>
  <si>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</si>
  <si>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</si>
  <si>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</si>
  <si>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</si>
  <si>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</si>
  <si>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</si>
  <si>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</si>
  <si>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</si>
  <si>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</si>
  <si>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</si>
  <si>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</si>
  <si>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</si>
  <si>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</si>
  <si>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</si>
  <si>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</si>
  <si>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</si>
  <si>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</si>
  <si>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</si>
  <si>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</si>
  <si>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</si>
  <si>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</si>
  <si>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</si>
  <si>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</si>
  <si>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</si>
  <si>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</si>
  <si>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</si>
  <si>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</si>
  <si>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</si>
  <si>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</si>
  <si>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</si>
  <si>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</si>
  <si>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</si>
  <si>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</si>
  <si>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</si>
  <si>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</si>
  <si>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</si>
  <si>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</si>
  <si>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</si>
  <si>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</si>
  <si>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</si>
  <si>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</si>
  <si>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</si>
  <si>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</si>
  <si>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</si>
  <si>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</si>
  <si>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</si>
  <si>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</si>
  <si>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</si>
  <si>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</si>
  <si>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</si>
  <si>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</si>
  <si>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</si>
  <si>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</si>
  <si>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</si>
  <si>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</si>
  <si>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</si>
  <si>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</si>
  <si>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</si>
  <si>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</si>
  <si>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</si>
  <si>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</si>
  <si>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</si>
  <si>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</si>
  <si>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</si>
  <si>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</si>
  <si>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</si>
  <si>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</si>
  <si>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</si>
  <si>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</si>
  <si>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</si>
  <si>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</si>
  <si>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</si>
  <si>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</si>
  <si>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</si>
  <si>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</si>
  <si>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</si>
  <si>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</si>
  <si>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</si>
  <si>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</si>
  <si>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</si>
  <si>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</si>
  <si>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</si>
  <si>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</si>
  <si>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</si>
  <si>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</si>
  <si>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</si>
  <si>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</si>
  <si>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</si>
  <si>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</si>
  <si>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</si>
  <si>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</si>
  <si>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</si>
  <si>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</si>
  <si>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</si>
  <si>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</si>
  <si>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</si>
  <si>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</si>
  <si>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</si>
  <si>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</si>
  <si>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</si>
  <si>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</si>
  <si>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</si>
  <si>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</si>
  <si>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</si>
  <si>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</si>
  <si>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</si>
  <si>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</si>
  <si>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</si>
  <si>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</si>
  <si>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</si>
  <si>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</si>
  <si>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</si>
  <si>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</si>
  <si>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</si>
  <si>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</si>
  <si>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</si>
  <si>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</si>
  <si>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</si>
  <si>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</si>
  <si>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</si>
  <si>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</si>
  <si>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</si>
  <si>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</si>
  <si>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</si>
  <si>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</si>
  <si>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</si>
  <si>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</si>
  <si>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</si>
  <si>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</si>
  <si>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</si>
  <si>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</si>
  <si>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</si>
  <si>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</si>
  <si>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</si>
  <si>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</si>
  <si>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</si>
  <si>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</si>
  <si>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</si>
  <si>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</si>
  <si>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</si>
  <si>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</si>
  <si>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</si>
  <si>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</si>
  <si>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</si>
  <si>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</si>
  <si>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</si>
  <si>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</si>
  <si>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</si>
  <si>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</si>
  <si>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</si>
  <si>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</si>
  <si>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</si>
  <si>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</si>
  <si>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</si>
  <si>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</si>
  <si>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</si>
  <si>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</si>
  <si>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</si>
  <si>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</si>
  <si>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</si>
  <si>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</si>
  <si>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</si>
  <si>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</si>
  <si>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</si>
  <si>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</si>
  <si>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</si>
  <si>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</si>
  <si>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</si>
  <si>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</si>
  <si>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</si>
  <si>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</si>
  <si>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</si>
  <si>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</si>
  <si>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</si>
  <si>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</si>
  <si>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</si>
  <si>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</si>
  <si>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</si>
  <si>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</si>
  <si>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</si>
  <si>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</si>
  <si>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</si>
  <si>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</si>
  <si>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</si>
  <si>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</si>
  <si>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</si>
  <si>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</si>
  <si>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</si>
  <si>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</si>
  <si>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</si>
  <si>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</si>
  <si>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</si>
  <si>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</si>
  <si>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</si>
  <si>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</si>
  <si>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</si>
  <si>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</si>
  <si>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</si>
  <si>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</si>
  <si>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</si>
  <si>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</si>
  <si>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</si>
  <si>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</si>
  <si>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</si>
  <si>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</si>
  <si>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</si>
  <si>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</si>
  <si>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</si>
  <si>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</si>
  <si>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</si>
  <si>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</si>
  <si>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</si>
  <si>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</si>
  <si>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</si>
  <si>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</si>
  <si>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</si>
  <si>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</si>
  <si>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</si>
  <si>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</si>
  <si>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</si>
  <si>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</si>
  <si>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</si>
  <si>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</si>
  <si>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</si>
  <si>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</si>
  <si>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</si>
  <si>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</si>
  <si>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</si>
  <si>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</si>
  <si>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</si>
  <si>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</si>
  <si>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</si>
  <si>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</si>
  <si>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</si>
  <si>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</si>
  <si>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</si>
  <si>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</si>
  <si>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</si>
  <si>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</si>
  <si>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</si>
  <si>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</si>
  <si>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</si>
  <si>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</si>
  <si>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</si>
  <si>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</si>
  <si>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</si>
  <si>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</si>
  <si>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</si>
  <si>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</si>
  <si>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</si>
  <si>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</si>
  <si>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</si>
  <si>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</si>
  <si>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</si>
  <si>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</si>
  <si>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</si>
  <si>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</si>
  <si>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</si>
  <si>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</si>
  <si>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</si>
  <si>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</si>
  <si>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</si>
  <si>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</si>
  <si>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</si>
  <si>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</si>
  <si>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</si>
  <si>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</si>
  <si>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</si>
  <si>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</si>
  <si>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</si>
  <si>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</si>
  <si>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</si>
  <si>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</si>
  <si>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</si>
  <si>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</si>
  <si>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</si>
  <si>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</si>
  <si>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</si>
  <si>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</si>
  <si>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</si>
  <si>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</si>
  <si>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</si>
  <si>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</si>
  <si>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</si>
  <si>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</si>
  <si>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</si>
  <si>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</si>
  <si>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</si>
  <si>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</si>
  <si>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</si>
  <si>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</si>
  <si>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</si>
  <si>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</si>
  <si>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</si>
  <si>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</si>
  <si>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</si>
  <si>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</si>
  <si>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</si>
  <si>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</si>
  <si>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</si>
  <si>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</si>
  <si>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</si>
  <si>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</si>
  <si>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</si>
  <si>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</si>
  <si>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</si>
  <si>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</si>
  <si>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</si>
  <si>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</si>
  <si>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</si>
  <si>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</si>
  <si>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</si>
  <si>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</si>
  <si>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</si>
  <si>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</si>
  <si>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</si>
  <si>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</si>
  <si>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</si>
  <si>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</si>
  <si>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</si>
  <si>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</si>
  <si>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</si>
  <si>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</si>
  <si>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</si>
  <si>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</si>
  <si>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</si>
  <si>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</si>
  <si>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</si>
  <si>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</si>
  <si>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</si>
  <si>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</si>
  <si>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</si>
  <si>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</si>
  <si>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</si>
  <si>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</si>
  <si>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</si>
  <si>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</si>
  <si>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</si>
  <si>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</si>
  <si>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</si>
  <si>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</si>
  <si>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</si>
  <si>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</si>
  <si>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</si>
  <si>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</si>
  <si>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</si>
  <si>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</si>
  <si>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</si>
  <si>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</si>
  <si>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</si>
  <si>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</si>
  <si>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</si>
  <si>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</si>
  <si>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</si>
  <si>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</si>
  <si>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</si>
  <si>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</si>
  <si>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</si>
  <si>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</si>
  <si>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</si>
  <si>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</si>
  <si>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</si>
  <si>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</si>
  <si>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</si>
  <si>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</si>
  <si>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</si>
  <si>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</si>
  <si>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</si>
  <si>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</si>
  <si>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</si>
  <si>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</si>
  <si>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</si>
  <si>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</si>
  <si>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</si>
  <si>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</si>
  <si>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</si>
  <si>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</si>
  <si>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</si>
  <si>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</si>
  <si>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</si>
  <si>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</si>
  <si>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</si>
  <si>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</si>
  <si>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</si>
  <si>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</si>
  <si>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</si>
  <si>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</si>
  <si>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</si>
  <si>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</si>
  <si>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</si>
  <si>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</si>
  <si>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</si>
  <si>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</si>
  <si>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</si>
  <si>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</si>
  <si>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</si>
  <si>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</si>
  <si>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</si>
  <si>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</si>
  <si>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</si>
  <si>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</si>
  <si>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</si>
  <si>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</si>
  <si>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</si>
  <si>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</si>
  <si>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</si>
  <si>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</si>
  <si>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</si>
  <si>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</si>
  <si>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</si>
  <si>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</si>
  <si>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</si>
  <si>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</si>
  <si>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</si>
  <si>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</si>
  <si>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</si>
  <si>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</si>
  <si>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</si>
  <si>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</si>
  <si>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</si>
  <si>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</si>
  <si>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</si>
  <si>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</si>
  <si>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</si>
  <si>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</si>
  <si>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</si>
  <si>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</si>
  <si>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</si>
  <si>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</si>
  <si>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</si>
  <si>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</si>
  <si>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</si>
  <si>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</si>
  <si>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</si>
  <si>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</si>
  <si>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</si>
  <si>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</si>
  <si>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</si>
  <si>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</si>
  <si>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</si>
  <si>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</si>
  <si>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</si>
  <si>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</si>
  <si>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</si>
  <si>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</si>
  <si>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</si>
  <si>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</si>
  <si>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</si>
  <si>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</si>
  <si>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</si>
  <si>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</si>
  <si>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</si>
  <si>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</si>
  <si>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</si>
  <si>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</si>
  <si>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</si>
  <si>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</si>
  <si>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</si>
  <si>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</si>
  <si>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</si>
  <si>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</si>
  <si>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</si>
  <si>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</si>
  <si>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</si>
  <si>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</si>
  <si>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</si>
  <si>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</si>
  <si>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</si>
  <si>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</si>
  <si>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</si>
  <si>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</si>
  <si>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</si>
  <si>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</si>
  <si>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</si>
  <si>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</si>
  <si>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</si>
  <si>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</si>
  <si>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</si>
  <si>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</si>
  <si>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</si>
  <si>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</si>
  <si>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</si>
  <si>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</si>
  <si>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</si>
  <si>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</si>
  <si>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</si>
  <si>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</si>
  <si>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</si>
  <si>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</si>
  <si>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</si>
  <si>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</si>
  <si>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</si>
  <si>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</si>
  <si>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</si>
  <si>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</si>
  <si>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</si>
  <si>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</si>
  <si>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</si>
  <si>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</si>
  <si>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</si>
  <si>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</si>
  <si>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</si>
  <si>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</si>
  <si>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</si>
  <si>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</si>
  <si>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</si>
  <si>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</si>
  <si>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</si>
  <si>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</si>
  <si>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</si>
  <si>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</si>
  <si>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</si>
  <si>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</si>
  <si>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</si>
  <si>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</si>
  <si>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</si>
  <si>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</si>
  <si>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</si>
  <si>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</si>
  <si>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</si>
  <si>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</si>
  <si>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</si>
  <si>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</si>
  <si>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</si>
  <si>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</si>
  <si>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</si>
  <si>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</si>
  <si>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</si>
  <si>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</si>
  <si>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</si>
  <si>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</si>
  <si>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</si>
  <si>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</si>
  <si>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</si>
  <si>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</si>
  <si>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</si>
  <si>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</si>
  <si>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</si>
  <si>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</si>
  <si>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</si>
  <si>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</si>
  <si>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</si>
  <si>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</si>
  <si>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</si>
  <si>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</si>
  <si>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</si>
  <si>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</si>
  <si>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</si>
  <si>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</si>
  <si>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</si>
  <si>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</si>
  <si>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</si>
  <si>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</si>
  <si>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</si>
  <si>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</si>
  <si>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</si>
  <si>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</si>
  <si>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</si>
  <si>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</si>
  <si>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</si>
  <si>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</si>
  <si>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</si>
  <si>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</si>
  <si>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</si>
  <si>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</si>
  <si>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</si>
  <si>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</si>
  <si>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</si>
  <si>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</si>
  <si>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</si>
  <si>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</si>
  <si>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</si>
  <si>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</si>
  <si>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</si>
  <si>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</si>
  <si>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</si>
  <si>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</si>
  <si>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</si>
  <si>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</si>
  <si>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</si>
  <si>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</si>
  <si>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</si>
  <si>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</si>
  <si>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</si>
  <si>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</si>
  <si>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</si>
  <si>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</si>
  <si>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</si>
  <si>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</si>
  <si>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</si>
  <si>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</si>
  <si>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</si>
  <si>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</si>
  <si>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</si>
  <si>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</si>
  <si>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</si>
  <si>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</si>
  <si>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</si>
  <si>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</si>
  <si>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</si>
  <si>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</si>
  <si>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</si>
  <si>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</si>
  <si>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</si>
  <si>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</si>
  <si>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</si>
  <si>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</si>
  <si>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</si>
  <si>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</si>
  <si>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</si>
  <si>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</si>
  <si>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</si>
  <si>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</si>
  <si>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</si>
  <si>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</si>
  <si>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</si>
  <si>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</si>
  <si>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</si>
  <si>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</si>
  <si>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</si>
  <si>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</si>
  <si>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</si>
  <si>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</si>
  <si>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</si>
  <si>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</si>
  <si>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</si>
  <si>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</si>
  <si>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</si>
  <si>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</si>
  <si>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</si>
  <si>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</si>
  <si>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</si>
  <si>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</si>
  <si>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</si>
  <si>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</si>
  <si>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</si>
  <si>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</si>
  <si>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</si>
  <si>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</si>
  <si>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</si>
  <si>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</si>
  <si>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</si>
  <si>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</si>
  <si>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</si>
  <si>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</si>
  <si>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</si>
  <si>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</si>
  <si>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</si>
  <si>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</si>
  <si>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</si>
  <si>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</si>
  <si>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</si>
  <si>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</si>
  <si>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</si>
  <si>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</si>
  <si>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</si>
  <si>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</si>
  <si>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</si>
  <si>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</si>
  <si>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</si>
  <si>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</si>
  <si>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</si>
  <si>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</si>
  <si>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</si>
  <si>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</si>
  <si>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</si>
  <si>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</si>
  <si>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</si>
  <si>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</si>
  <si>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</si>
  <si>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</si>
  <si>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</si>
  <si>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</si>
  <si>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</si>
  <si>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</si>
  <si>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</si>
  <si>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</si>
  <si>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</si>
  <si>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</si>
  <si>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</si>
  <si>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</si>
  <si>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</si>
  <si>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</si>
  <si>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</si>
  <si>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</si>
  <si>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</si>
  <si>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</si>
  <si>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</si>
  <si>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</si>
  <si>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</si>
  <si>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</si>
  <si>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</si>
  <si>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</si>
  <si>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</si>
  <si>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</si>
  <si>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</si>
  <si>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</si>
  <si>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</si>
  <si>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</si>
  <si>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</si>
  <si>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</si>
  <si>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</si>
  <si>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</si>
  <si>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</si>
  <si>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</si>
  <si>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</si>
  <si>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</si>
  <si>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</si>
  <si>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</si>
  <si>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</si>
  <si>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</si>
  <si>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</si>
  <si>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</si>
  <si>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</si>
  <si>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</si>
  <si>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</si>
  <si>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</si>
  <si>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</si>
  <si>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</si>
  <si>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</si>
  <si>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</si>
  <si>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</si>
  <si>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</si>
  <si>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</si>
  <si>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</si>
  <si>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</si>
  <si>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</si>
  <si>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</si>
  <si>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</si>
  <si>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</si>
  <si>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</si>
  <si>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</si>
  <si>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</si>
  <si>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</si>
  <si>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</si>
  <si>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</si>
  <si>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</si>
  <si>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</si>
  <si>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</si>
  <si>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</si>
  <si>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</si>
  <si>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</si>
  <si>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</si>
  <si>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</si>
  <si>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</si>
  <si>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</si>
  <si>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</si>
  <si>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</si>
  <si>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</si>
  <si>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</si>
  <si>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</si>
  <si>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</si>
  <si>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</si>
  <si>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</si>
  <si>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</si>
  <si>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</si>
  <si>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</si>
  <si>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</si>
  <si>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</si>
  <si>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</si>
  <si>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</si>
  <si>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</si>
  <si>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</si>
  <si>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</si>
  <si>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</si>
  <si>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</si>
  <si>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</si>
  <si>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</si>
  <si>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</si>
  <si>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</si>
  <si>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</si>
  <si>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</si>
  <si>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</si>
  <si>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</si>
  <si>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</si>
  <si>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</si>
  <si>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</si>
  <si>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</si>
  <si>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</si>
  <si>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</si>
  <si>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</si>
  <si>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</si>
  <si>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</si>
  <si>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</si>
  <si>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</si>
  <si>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</si>
  <si>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</si>
  <si>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</si>
  <si>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</si>
  <si>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</si>
  <si>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</si>
  <si>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</si>
  <si>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</si>
  <si>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</si>
  <si>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</si>
  <si>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</si>
  <si>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</si>
  <si>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</si>
  <si>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</si>
  <si>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</si>
  <si>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</si>
  <si>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</si>
  <si>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</si>
  <si>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</si>
  <si>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</si>
  <si>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</si>
  <si>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</si>
  <si>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</si>
  <si>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</si>
  <si>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</si>
  <si>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</si>
  <si>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</si>
  <si>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</si>
  <si>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</si>
  <si>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</si>
  <si>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</si>
  <si>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</si>
  <si>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</si>
  <si>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</si>
  <si>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</si>
  <si>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</si>
  <si>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</si>
  <si>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</si>
  <si>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</si>
  <si>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</si>
  <si>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</si>
  <si>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</si>
  <si>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</si>
  <si>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</si>
  <si>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</si>
  <si>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</si>
  <si>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</si>
  <si>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</si>
  <si>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</si>
  <si>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</si>
  <si>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</si>
  <si>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</si>
  <si>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</si>
  <si>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</si>
  <si>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</si>
  <si>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</si>
  <si>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</si>
  <si>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</si>
  <si>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</si>
  <si>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</si>
  <si>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</si>
  <si>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</si>
  <si>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</si>
  <si>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</si>
  <si>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</si>
  <si>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</si>
  <si>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</si>
  <si>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</si>
  <si>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</si>
  <si>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</si>
  <si>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</si>
  <si>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</si>
  <si>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</si>
  <si>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</si>
  <si>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</si>
  <si>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</si>
  <si>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</si>
  <si>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</si>
  <si>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</si>
  <si>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</si>
  <si>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</si>
  <si>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</si>
  <si>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</si>
  <si>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</si>
  <si>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</si>
  <si>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</si>
  <si>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</si>
  <si>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</si>
  <si>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</si>
  <si>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</si>
  <si>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</si>
  <si>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</si>
  <si>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</si>
  <si>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</si>
  <si>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</si>
  <si>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</si>
  <si>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</si>
  <si>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</si>
  <si>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</si>
  <si>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</si>
  <si>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</si>
  <si>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</si>
  <si>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</si>
  <si>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</si>
  <si>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</si>
  <si>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</si>
  <si>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</si>
  <si>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</si>
  <si>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</si>
  <si>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</si>
  <si>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</si>
  <si>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</si>
  <si>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</si>
  <si>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</si>
  <si>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</si>
  <si>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</si>
  <si>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</si>
  <si>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</si>
  <si>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</si>
  <si>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</si>
  <si>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</si>
  <si>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</si>
  <si>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</si>
  <si>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</si>
  <si>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</si>
  <si>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</si>
  <si>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</si>
  <si>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</si>
  <si>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</si>
  <si>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</si>
  <si>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</si>
  <si>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</si>
  <si>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</si>
  <si>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</si>
  <si>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</si>
  <si>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</si>
  <si>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</si>
  <si>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</si>
  <si>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</si>
  <si>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</si>
  <si>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</si>
  <si>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</si>
  <si>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</si>
  <si>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</si>
  <si>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</si>
  <si>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</si>
  <si>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</si>
  <si>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</si>
  <si>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</si>
  <si>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</si>
  <si>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</si>
  <si>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</si>
  <si>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</si>
  <si>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</si>
  <si>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</si>
  <si>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</si>
  <si>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</si>
  <si>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</si>
  <si>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</si>
  <si>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</si>
  <si>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</si>
  <si>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</si>
  <si>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</si>
  <si>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</si>
  <si>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</si>
  <si>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</si>
  <si>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</si>
  <si>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</si>
  <si>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</si>
  <si>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</si>
  <si>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</si>
  <si>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</si>
  <si>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</si>
  <si>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</si>
  <si>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</si>
  <si>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</si>
  <si>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</si>
  <si>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</si>
  <si>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</si>
  <si>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</si>
  <si>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</si>
  <si>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</si>
  <si>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</si>
  <si>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</si>
  <si>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</si>
  <si>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</si>
  <si>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</si>
  <si>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</si>
  <si>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</si>
  <si>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</si>
  <si>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</si>
  <si>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</si>
  <si>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</si>
  <si>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</si>
  <si>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</si>
  <si>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</si>
  <si>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</si>
  <si>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</si>
  <si>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</si>
  <si>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</si>
  <si>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</si>
  <si>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</si>
  <si>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</si>
  <si>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</si>
  <si>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</si>
  <si>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</si>
  <si>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</si>
  <si>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</si>
  <si>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</si>
  <si>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</si>
  <si>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</si>
  <si>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</si>
  <si>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</si>
  <si>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</si>
  <si>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</si>
  <si>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</si>
  <si>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</si>
  <si>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</si>
  <si>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</si>
  <si>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</si>
  <si>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</si>
  <si>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</si>
  <si>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</si>
  <si>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</si>
  <si>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</si>
  <si>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</si>
  <si>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</si>
  <si>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</si>
  <si>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</si>
  <si>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</si>
  <si>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</si>
  <si>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</si>
  <si>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</si>
  <si>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</si>
  <si>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</si>
  <si>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</si>
  <si>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</si>
  <si>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</si>
  <si>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</si>
  <si>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</si>
  <si>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</si>
  <si>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</si>
  <si>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</si>
  <si>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</si>
  <si>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</si>
  <si>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</si>
  <si>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</si>
  <si>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</si>
  <si>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</si>
  <si>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</si>
  <si>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</si>
  <si>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</si>
  <si>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</si>
  <si>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</si>
  <si>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</si>
  <si>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</si>
  <si>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</si>
  <si>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</si>
  <si>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</si>
  <si>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</si>
  <si>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</si>
  <si>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</si>
  <si>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</si>
  <si>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</si>
  <si>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</si>
  <si>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</si>
  <si>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</si>
  <si>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</si>
  <si>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</si>
  <si>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</si>
  <si>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</si>
  <si>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</si>
  <si>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</si>
  <si>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</si>
  <si>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</si>
  <si>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</si>
  <si>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</si>
  <si>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</si>
  <si>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</si>
  <si>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</si>
  <si>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</si>
  <si>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</si>
  <si>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</si>
  <si>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</si>
  <si>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</si>
  <si>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</si>
  <si>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</si>
  <si>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</si>
  <si>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</si>
  <si>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</si>
  <si>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</si>
  <si>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</si>
  <si>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</si>
  <si>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</si>
  <si>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</si>
  <si>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</si>
  <si>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</si>
  <si>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</si>
  <si>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</si>
  <si>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</si>
  <si>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</si>
  <si>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</si>
  <si>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</si>
  <si>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</si>
  <si>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</si>
  <si>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</si>
  <si>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</si>
  <si>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</si>
  <si>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</si>
  <si>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</si>
  <si>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</si>
  <si>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</si>
  <si>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</si>
  <si>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</si>
  <si>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</si>
  <si>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</si>
  <si>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</si>
  <si>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</si>
  <si>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</si>
  <si>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</si>
  <si>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</si>
  <si>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</si>
  <si>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</si>
  <si>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</si>
  <si>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</si>
  <si>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</si>
  <si>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</si>
  <si>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</si>
  <si>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</si>
  <si>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</si>
  <si>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</si>
  <si>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</si>
  <si>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</si>
  <si>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</si>
  <si>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</si>
  <si>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</si>
  <si>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</si>
  <si>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</si>
  <si>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</si>
  <si>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</si>
  <si>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</si>
  <si>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</si>
  <si>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</si>
  <si>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</si>
  <si>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</si>
  <si>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</si>
  <si>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</si>
  <si>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</si>
  <si>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</si>
  <si>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</si>
  <si>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</si>
  <si>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</si>
  <si>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</si>
  <si>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</si>
  <si>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</si>
  <si>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</si>
  <si>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</si>
  <si>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</si>
  <si>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</si>
  <si>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</si>
  <si>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</si>
  <si>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</si>
  <si>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</si>
  <si>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</si>
  <si>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</si>
  <si>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</si>
  <si>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</si>
  <si>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</si>
  <si>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</si>
  <si>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</si>
  <si>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</si>
  <si>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</si>
  <si>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</si>
  <si>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</si>
  <si>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</si>
  <si>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</si>
  <si>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</si>
  <si>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</si>
  <si>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</si>
  <si>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</si>
  <si>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</si>
  <si>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</si>
  <si>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</si>
  <si>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</si>
  <si>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</si>
  <si>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</si>
  <si>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</si>
  <si>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</si>
  <si>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</si>
  <si>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</si>
  <si>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</si>
  <si>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</si>
  <si>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</si>
  <si>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</si>
  <si>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</si>
  <si>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</si>
  <si>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</si>
  <si>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</si>
  <si>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</si>
  <si>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</si>
  <si>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</si>
  <si>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</si>
  <si>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</si>
  <si>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</si>
  <si>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</si>
  <si>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</si>
  <si>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</si>
  <si>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</si>
  <si>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</si>
  <si>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</si>
  <si>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</si>
  <si>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</si>
  <si>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</si>
  <si>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</si>
  <si>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</si>
  <si>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</si>
  <si>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</si>
  <si>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</si>
  <si>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</si>
  <si>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</si>
  <si>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</si>
  <si>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</si>
  <si>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</si>
  <si>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</si>
  <si>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</si>
  <si>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</si>
  <si>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</si>
  <si>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</si>
  <si>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</si>
  <si>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</si>
  <si>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</si>
  <si>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</si>
  <si>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</si>
  <si>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</si>
  <si>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</si>
  <si>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</si>
  <si>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</si>
  <si>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</si>
  <si>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</si>
  <si>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</si>
  <si>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</si>
  <si>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</si>
  <si>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</si>
  <si>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</si>
  <si>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</si>
  <si>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</si>
  <si>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</si>
  <si>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</si>
  <si>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</si>
  <si>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</si>
  <si>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</si>
  <si>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</si>
  <si>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</si>
  <si>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</si>
  <si>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</si>
  <si>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</si>
  <si>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</si>
  <si>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</si>
  <si>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</si>
  <si>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</si>
  <si>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</si>
  <si>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</si>
  <si>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</si>
  <si>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</si>
  <si>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</si>
  <si>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</si>
  <si>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</si>
  <si>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</si>
  <si>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</si>
  <si>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</si>
  <si>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</si>
  <si>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</si>
  <si>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</si>
  <si>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</si>
  <si>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</si>
  <si>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</si>
  <si>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</si>
  <si>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</si>
  <si>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</si>
  <si>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</si>
  <si>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</si>
  <si>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</si>
  <si>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</si>
  <si>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</si>
  <si>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</si>
  <si>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</si>
  <si>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</si>
  <si>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</si>
  <si>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</si>
  <si>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</si>
  <si>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</si>
  <si>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</si>
  <si>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</si>
  <si>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</si>
  <si>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</si>
  <si>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</si>
  <si>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</si>
  <si>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</si>
  <si>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</si>
  <si>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</si>
  <si>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</si>
  <si>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</si>
  <si>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</si>
  <si>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</si>
  <si>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</si>
  <si>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</si>
  <si>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</si>
  <si>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</si>
  <si>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</si>
  <si>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</si>
  <si>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</si>
  <si>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</si>
  <si>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</si>
  <si>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</si>
  <si>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</si>
  <si>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</si>
  <si>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</si>
  <si>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</si>
  <si>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</si>
  <si>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</si>
  <si>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</si>
  <si>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</si>
  <si>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</si>
  <si>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</si>
  <si>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</si>
  <si>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</si>
  <si>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</si>
  <si>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</si>
  <si>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</si>
  <si>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</si>
  <si>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</si>
  <si>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</si>
  <si>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</si>
  <si>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</si>
  <si>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</si>
  <si>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</si>
  <si>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</si>
  <si>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</si>
  <si>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</si>
  <si>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</si>
  <si>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</si>
  <si>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</si>
  <si>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</si>
  <si>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</si>
  <si>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</si>
  <si>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</si>
  <si>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</si>
  <si>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</si>
  <si>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</si>
  <si>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</si>
  <si>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</si>
  <si>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</si>
  <si>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</si>
  <si>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</si>
  <si>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</si>
  <si>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</si>
  <si>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</si>
  <si>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</si>
  <si>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</si>
  <si>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</si>
  <si>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</si>
  <si>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</si>
  <si>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</si>
  <si>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</si>
  <si>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</si>
  <si>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</si>
  <si>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</si>
  <si>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</si>
  <si>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</si>
  <si>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</si>
  <si>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</si>
  <si>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</si>
  <si>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</si>
  <si>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</si>
  <si>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</si>
  <si>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</si>
  <si>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</si>
  <si>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</si>
  <si>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</si>
  <si>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</si>
  <si>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</si>
  <si>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</si>
  <si>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</si>
  <si>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</si>
  <si>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</si>
  <si>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</si>
  <si>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</si>
  <si>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</si>
  <si>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</si>
  <si>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</si>
  <si>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</si>
  <si>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</si>
  <si>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</si>
  <si>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</si>
  <si>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</si>
  <si>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</si>
  <si>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</si>
  <si>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</si>
  <si>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</si>
  <si>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</si>
  <si>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</si>
  <si>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</si>
  <si>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</si>
  <si>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</si>
  <si>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</si>
  <si>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</si>
  <si>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</si>
  <si>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</si>
  <si>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</si>
  <si>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</si>
  <si>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</si>
  <si>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</si>
  <si>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</si>
  <si>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</si>
  <si>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</si>
  <si>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</si>
  <si>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</si>
  <si>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</si>
  <si>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</si>
  <si>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</si>
  <si>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</si>
  <si>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</si>
  <si>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</si>
  <si>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</si>
  <si>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</si>
  <si>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</si>
  <si>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</si>
  <si>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</si>
  <si>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</si>
  <si>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</si>
  <si>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</si>
  <si>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</si>
  <si>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</si>
  <si>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</si>
  <si>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</si>
  <si>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</si>
  <si>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</si>
  <si>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</si>
  <si>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</si>
  <si>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</si>
  <si>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</si>
  <si>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</si>
  <si>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</si>
  <si>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</si>
  <si>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</si>
  <si>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</si>
  <si>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</si>
  <si>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</si>
  <si>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</si>
  <si>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</si>
  <si>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</si>
  <si>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</si>
  <si>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</si>
  <si>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</si>
  <si>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</si>
  <si>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</si>
  <si>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</si>
  <si>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</si>
  <si>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</si>
  <si>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</si>
  <si>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</si>
  <si>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</si>
  <si>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</si>
  <si>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</si>
  <si>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</si>
  <si>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</si>
  <si>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</si>
  <si>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</si>
  <si>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</si>
  <si>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</si>
  <si>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</si>
  <si>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</si>
  <si>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</si>
  <si>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</si>
  <si>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</si>
  <si>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</si>
  <si>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</si>
  <si>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</si>
  <si>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</si>
  <si>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</si>
  <si>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</si>
  <si>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</si>
  <si>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</si>
  <si>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</si>
  <si>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</si>
  <si>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</si>
  <si>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</si>
  <si>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</si>
  <si>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</si>
  <si>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</si>
  <si>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</si>
  <si>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</si>
  <si>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</si>
  <si>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</si>
  <si>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</si>
  <si>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</si>
  <si>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</si>
  <si>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</si>
  <si>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</si>
  <si>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</si>
  <si>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</si>
  <si>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</si>
  <si>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</si>
  <si>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</si>
  <si>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</si>
  <si>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</si>
  <si>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</si>
  <si>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</si>
  <si>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</si>
  <si>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</si>
  <si>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</si>
  <si>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</si>
  <si>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</si>
  <si>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</si>
  <si>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</si>
  <si>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</si>
  <si>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</si>
  <si>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</si>
  <si>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</si>
  <si>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</si>
  <si>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</si>
  <si>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</si>
  <si>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</si>
  <si>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</si>
  <si>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</si>
  <si>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</si>
  <si>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</si>
  <si>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</si>
  <si>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</si>
  <si>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</si>
  <si>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</si>
  <si>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</si>
  <si>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</si>
  <si>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</si>
  <si>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</si>
  <si>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</si>
  <si>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</si>
  <si>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</si>
  <si>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</si>
  <si>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</si>
  <si>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</si>
  <si>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</si>
  <si>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</si>
  <si>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</si>
  <si>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</si>
  <si>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</si>
  <si>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</si>
  <si>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</si>
  <si>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</si>
  <si>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</si>
  <si>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</si>
  <si>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</si>
  <si>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</si>
  <si>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</si>
  <si>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</si>
  <si>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</si>
  <si>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</si>
  <si>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</si>
  <si>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</si>
  <si>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</si>
  <si>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</si>
  <si>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</si>
  <si>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</si>
  <si>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</si>
  <si>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</si>
  <si>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</si>
  <si>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</si>
  <si>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</si>
  <si>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</si>
  <si>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</si>
  <si>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</si>
  <si>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</si>
  <si>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</si>
  <si>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</si>
  <si>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</si>
  <si>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</si>
  <si>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</si>
  <si>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</si>
  <si>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</si>
  <si>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</si>
  <si>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</si>
  <si>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</si>
  <si>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</si>
  <si>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</si>
  <si>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</si>
  <si>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</si>
  <si>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</si>
  <si>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</si>
  <si>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</si>
  <si>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</si>
  <si>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</si>
  <si>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</si>
  <si>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</si>
  <si>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</si>
  <si>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</si>
  <si>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</si>
  <si>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</si>
  <si>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</si>
  <si>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</si>
  <si>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</si>
  <si>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</si>
  <si>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</si>
  <si>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</si>
  <si>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</si>
  <si>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</si>
  <si>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</si>
  <si>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</si>
  <si>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</si>
  <si>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</si>
  <si>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</si>
  <si>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</si>
  <si>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</si>
  <si>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</si>
  <si>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</si>
  <si>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</si>
  <si>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</si>
  <si>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</si>
  <si>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</si>
  <si>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</si>
  <si>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</si>
  <si>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</si>
  <si>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</si>
  <si>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</si>
  <si>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</si>
  <si>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</si>
  <si>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</si>
  <si>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</si>
  <si>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</si>
  <si>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</si>
  <si>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</si>
  <si>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</si>
  <si>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</si>
  <si>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</si>
  <si>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</si>
  <si>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</si>
  <si>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</si>
  <si>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</si>
  <si>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</si>
  <si>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</si>
  <si>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</si>
  <si>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</si>
  <si>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</si>
  <si>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</si>
  <si>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</si>
  <si>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</si>
  <si>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</si>
  <si>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</si>
  <si>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</si>
  <si>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</si>
  <si>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</si>
  <si>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</si>
  <si>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</si>
  <si>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</si>
  <si>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</si>
  <si>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</si>
  <si>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</si>
  <si>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</si>
  <si>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</si>
  <si>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</si>
  <si>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</si>
  <si>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</si>
  <si>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</si>
  <si>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</si>
  <si>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</si>
  <si>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</si>
  <si>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</si>
  <si>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</si>
  <si>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</si>
  <si>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</si>
  <si>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</si>
  <si>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</si>
  <si>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</si>
  <si>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</si>
  <si>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</si>
  <si>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</si>
  <si>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</si>
  <si>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</si>
  <si>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</si>
  <si>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</si>
  <si>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</si>
  <si>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</si>
  <si>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</si>
  <si>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</si>
  <si>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</si>
  <si>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</si>
  <si>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</si>
  <si>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</si>
  <si>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</si>
  <si>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</si>
  <si>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</si>
  <si>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</si>
  <si>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</si>
  <si>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</si>
  <si>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</si>
  <si>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</si>
  <si>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</si>
  <si>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</si>
  <si>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</si>
  <si>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</si>
  <si>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</si>
  <si>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</si>
  <si>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</si>
  <si>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</si>
  <si>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</si>
  <si>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</si>
  <si>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</si>
  <si>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</si>
  <si>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</si>
  <si>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</si>
  <si>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</si>
  <si>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</si>
  <si>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</si>
  <si>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</si>
  <si>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</si>
  <si>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</si>
  <si>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</si>
  <si>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</si>
  <si>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</si>
  <si>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</si>
  <si>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</si>
  <si>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</si>
  <si>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</si>
  <si>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</si>
  <si>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</si>
  <si>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</si>
  <si>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</si>
  <si>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</si>
  <si>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</si>
  <si>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</si>
  <si>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</si>
  <si>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</si>
  <si>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</si>
  <si>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</si>
  <si>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</si>
  <si>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</si>
  <si>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</si>
  <si>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</si>
  <si>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</si>
  <si>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</si>
  <si>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</si>
  <si>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</si>
  <si>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</si>
  <si>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</si>
  <si>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</si>
  <si>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</si>
  <si>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</si>
  <si>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</si>
  <si>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</si>
  <si>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</si>
  <si>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</si>
  <si>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</si>
  <si>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</si>
  <si>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</si>
  <si>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</si>
  <si>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</si>
  <si>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</si>
  <si>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</si>
  <si>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</si>
  <si>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</si>
  <si>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</si>
  <si>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</si>
  <si>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</si>
  <si>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</si>
  <si>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</si>
  <si>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</si>
  <si>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</si>
  <si>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</si>
  <si>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</si>
  <si>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</si>
  <si>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</si>
  <si>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</si>
  <si>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</si>
  <si>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</si>
  <si>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</si>
  <si>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</si>
  <si>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</si>
  <si>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</si>
  <si>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</si>
  <si>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</si>
  <si>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</si>
  <si>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</si>
  <si>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</si>
  <si>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</si>
  <si>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</si>
  <si>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</si>
  <si>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</si>
  <si>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</si>
  <si>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</si>
  <si>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</si>
  <si>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</si>
  <si>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</si>
  <si>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</si>
  <si>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</si>
  <si>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</si>
  <si>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</si>
  <si>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</si>
  <si>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</si>
  <si>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</si>
  <si>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</si>
  <si>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</si>
  <si>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</si>
  <si>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</si>
  <si>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</si>
  <si>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</si>
  <si>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</si>
  <si>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</si>
  <si>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</si>
  <si>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</si>
  <si>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</si>
  <si>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</si>
  <si>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</si>
  <si>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</si>
  <si>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</si>
  <si>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</si>
  <si>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</si>
  <si>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</si>
  <si>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</si>
  <si>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</si>
  <si>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</si>
  <si>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</si>
  <si>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</si>
  <si>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</si>
  <si>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</si>
  <si>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</si>
  <si>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</si>
  <si>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</si>
  <si>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</si>
  <si>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</si>
  <si>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</si>
  <si>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</si>
  <si>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</si>
  <si>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</si>
  <si>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</si>
  <si>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</si>
  <si>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</si>
  <si>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</si>
  <si>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</si>
  <si>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</si>
  <si>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</si>
  <si>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</si>
  <si>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</si>
  <si>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</si>
  <si>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</si>
  <si>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</si>
  <si>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</si>
  <si>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</si>
  <si>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</si>
  <si>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</si>
  <si>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</si>
  <si>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</si>
  <si>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</si>
  <si>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</si>
  <si>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</si>
  <si>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</si>
  <si>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</si>
  <si>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</si>
  <si>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</si>
  <si>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</si>
  <si>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</si>
  <si>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</si>
  <si>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</si>
  <si>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</si>
  <si>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</si>
  <si>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</si>
  <si>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</si>
  <si>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</si>
  <si>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</si>
  <si>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</si>
  <si>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</si>
  <si>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</si>
  <si>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</si>
  <si>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</si>
  <si>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</si>
  <si>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</si>
  <si>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</si>
  <si>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</si>
  <si>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</si>
  <si>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</si>
  <si>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</si>
  <si>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</si>
  <si>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</si>
  <si>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</si>
  <si>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</si>
  <si>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</si>
  <si>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</si>
  <si>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</si>
  <si>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</si>
  <si>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</si>
  <si>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</si>
  <si>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</si>
  <si>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</si>
  <si>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</si>
  <si>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</si>
  <si>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</si>
  <si>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</si>
  <si>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</si>
  <si>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</si>
  <si>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</si>
  <si>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</si>
  <si>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</si>
  <si>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</si>
  <si>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</si>
  <si>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</si>
  <si>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</si>
  <si>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</si>
  <si>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</si>
  <si>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</si>
  <si>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</si>
  <si>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</si>
  <si>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</si>
  <si>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</si>
  <si>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</si>
  <si>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</si>
  <si>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</si>
  <si>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</si>
  <si>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</si>
  <si>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</si>
  <si>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</si>
  <si>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</si>
  <si>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</si>
  <si>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</si>
  <si>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</si>
  <si>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</si>
  <si>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</si>
  <si>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</si>
  <si>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</si>
  <si>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</si>
  <si>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</si>
  <si>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</si>
  <si>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</si>
  <si>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</si>
  <si>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</si>
  <si>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</si>
  <si>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</si>
  <si>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</si>
  <si>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</si>
  <si>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</si>
  <si>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</si>
  <si>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</si>
  <si>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</si>
  <si>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</si>
  <si>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</si>
  <si>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</si>
  <si>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</si>
  <si>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</si>
  <si>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</si>
  <si>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</si>
  <si>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</si>
  <si>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</si>
  <si>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</si>
  <si>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</si>
  <si>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</si>
  <si>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</si>
  <si>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</si>
  <si>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</si>
  <si>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</si>
  <si>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</si>
  <si>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</si>
  <si>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</si>
  <si>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</si>
  <si>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</si>
  <si>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</si>
  <si>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</si>
  <si>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</si>
  <si>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</si>
  <si>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</si>
  <si>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</si>
  <si>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</si>
  <si>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</si>
  <si>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</si>
  <si>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</si>
  <si>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</si>
  <si>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</si>
  <si>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</si>
  <si>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</si>
  <si>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</si>
  <si>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</si>
  <si>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</si>
  <si>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</si>
  <si>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</si>
  <si>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</si>
  <si>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</si>
  <si>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</si>
  <si>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</si>
  <si>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</si>
  <si>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</si>
  <si>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</si>
  <si>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</si>
  <si>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</si>
  <si>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</si>
  <si>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</si>
  <si>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</si>
  <si>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</si>
  <si>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</si>
  <si>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</si>
  <si>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</si>
  <si>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</si>
  <si>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</si>
  <si>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</si>
  <si>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</si>
  <si>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</si>
  <si>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</si>
  <si>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</si>
  <si>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</si>
  <si>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</si>
  <si>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</si>
  <si>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</si>
  <si>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</si>
  <si>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</si>
  <si>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</si>
  <si>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</si>
  <si>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</si>
  <si>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</si>
  <si>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</si>
  <si>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</si>
  <si>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</si>
  <si>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</si>
  <si>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</si>
  <si>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</si>
  <si>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</si>
  <si>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</si>
  <si>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</si>
  <si>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</si>
  <si>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</si>
  <si>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</si>
  <si>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</si>
  <si>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</si>
  <si>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</si>
  <si>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</si>
  <si>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</si>
  <si>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</si>
  <si>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</si>
  <si>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</si>
  <si>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</si>
  <si>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</si>
  <si>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</si>
  <si>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</si>
  <si>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</si>
  <si>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</si>
  <si>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</si>
  <si>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</si>
  <si>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</si>
  <si>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</si>
  <si>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</si>
  <si>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</si>
  <si>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</si>
  <si>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</si>
  <si>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</si>
  <si>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</si>
  <si>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</si>
  <si>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</si>
  <si>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</si>
  <si>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</si>
  <si>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</si>
  <si>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</si>
  <si>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</si>
  <si>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</si>
  <si>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</si>
  <si>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</si>
  <si>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</si>
  <si>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</si>
  <si>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</si>
  <si>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</si>
  <si>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</si>
  <si>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</si>
  <si>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</si>
  <si>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</si>
  <si>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</si>
  <si>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</si>
  <si>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</si>
  <si>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</si>
  <si>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</si>
  <si>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</si>
  <si>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</si>
  <si>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</si>
  <si>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</si>
  <si>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</si>
  <si>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</si>
  <si>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</si>
  <si>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</si>
  <si>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</si>
  <si>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</si>
  <si>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</si>
  <si>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</si>
  <si>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</si>
  <si>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</si>
  <si>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</si>
  <si>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</si>
  <si>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</si>
  <si>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</si>
  <si>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</si>
  <si>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</si>
  <si>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</si>
  <si>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</si>
  <si>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</si>
  <si>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</si>
  <si>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</si>
  <si>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</si>
  <si>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</si>
  <si>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</si>
  <si>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</si>
  <si>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</si>
  <si>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</si>
  <si>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</si>
  <si>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</si>
  <si>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</si>
  <si>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</si>
  <si>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</si>
  <si>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</si>
  <si>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</si>
  <si>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</si>
  <si>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</si>
  <si>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</si>
  <si>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</si>
  <si>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</si>
  <si>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</si>
  <si>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</si>
  <si>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</si>
  <si>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</si>
  <si>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</si>
  <si>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</si>
  <si>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</si>
  <si>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</si>
  <si>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</si>
  <si>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</si>
  <si>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</si>
  <si>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</si>
  <si>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</si>
  <si>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</si>
  <si>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</si>
  <si>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</si>
  <si>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</si>
  <si>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</si>
  <si>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</si>
  <si>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</si>
  <si>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</si>
  <si>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</si>
  <si>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</si>
  <si>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</si>
  <si>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</si>
  <si>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</si>
  <si>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</si>
  <si>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</si>
  <si>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</si>
  <si>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</si>
  <si>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</si>
  <si>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</si>
  <si>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</si>
  <si>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</si>
  <si>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</si>
  <si>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</si>
  <si>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</si>
  <si>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</si>
  <si>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</si>
  <si>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</si>
  <si>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</si>
  <si>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</si>
  <si>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</si>
  <si>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</si>
  <si>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</si>
  <si>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</si>
  <si>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</si>
  <si>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</si>
  <si>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</si>
  <si>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</si>
  <si>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</si>
  <si>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</si>
  <si>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</si>
  <si>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</si>
  <si>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</si>
  <si>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</si>
  <si>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</si>
  <si>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</si>
  <si>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</si>
  <si>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</si>
  <si>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</si>
  <si>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</si>
  <si>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</si>
  <si>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</si>
  <si>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</si>
  <si>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</si>
  <si>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</si>
  <si>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</si>
  <si>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</si>
  <si>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</si>
  <si>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</si>
  <si>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</si>
  <si>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</si>
  <si>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</si>
  <si>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</si>
  <si>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</si>
  <si>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</si>
  <si>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</si>
  <si>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</si>
  <si>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</si>
  <si>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</si>
  <si>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</si>
  <si>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</si>
  <si>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</si>
  <si>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</si>
  <si>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</si>
  <si>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</si>
  <si>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</si>
  <si>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</si>
  <si>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</si>
  <si>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</si>
  <si>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</si>
  <si>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</si>
  <si>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</si>
  <si>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</si>
  <si>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</si>
  <si>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</si>
  <si>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</si>
  <si>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</si>
  <si>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</si>
  <si>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</si>
  <si>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</si>
  <si>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</si>
  <si>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</si>
  <si>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</si>
  <si>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</si>
  <si>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</si>
  <si>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</si>
  <si>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</si>
  <si>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</si>
  <si>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</si>
  <si>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</si>
  <si>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</si>
  <si>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</si>
  <si>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</si>
  <si>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</si>
  <si>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</si>
  <si>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</si>
  <si>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</si>
  <si>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</si>
  <si>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</si>
  <si>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</si>
  <si>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</si>
  <si>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</si>
  <si>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</si>
  <si>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</si>
  <si>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</si>
  <si>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</si>
  <si>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</si>
  <si>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</si>
  <si>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</si>
  <si>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</si>
  <si>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</si>
  <si>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</si>
  <si>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</si>
  <si>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</si>
  <si>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</si>
  <si>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</si>
  <si>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</si>
  <si>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</si>
  <si>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</si>
  <si>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</si>
  <si>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</si>
  <si>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</si>
  <si>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</si>
  <si>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</si>
  <si>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</si>
  <si>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</si>
  <si>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</si>
  <si>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</si>
  <si>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</si>
  <si>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</si>
  <si>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</si>
  <si>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</si>
  <si>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</si>
  <si>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</si>
  <si>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</si>
  <si>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</si>
  <si>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</si>
  <si>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</si>
  <si>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</si>
  <si>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</si>
  <si>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</si>
  <si>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</si>
  <si>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</si>
  <si>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</si>
  <si>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</si>
  <si>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</si>
  <si>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</si>
  <si>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</si>
  <si>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</si>
  <si>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</si>
  <si>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</si>
  <si>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</si>
  <si>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</si>
  <si>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</si>
  <si>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</si>
  <si>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</si>
  <si>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</si>
  <si>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</si>
  <si>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</si>
  <si>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</si>
  <si>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</si>
  <si>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</si>
  <si>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</si>
  <si>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</si>
  <si>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</si>
  <si>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</si>
  <si>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</si>
  <si>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</si>
  <si>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</si>
  <si>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</si>
  <si>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</si>
  <si>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</si>
  <si>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</si>
  <si>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</si>
  <si>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</si>
  <si>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</si>
  <si>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</si>
  <si>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</si>
  <si>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</si>
  <si>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</si>
  <si>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</si>
  <si>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</si>
  <si>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</si>
  <si>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</si>
  <si>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</si>
  <si>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</si>
  <si>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</si>
  <si>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</si>
  <si>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</si>
  <si>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</si>
  <si>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</si>
  <si>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</si>
  <si>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</si>
  <si>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</si>
  <si>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</si>
  <si>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</si>
  <si>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</si>
  <si>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</si>
  <si>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</si>
  <si>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</si>
  <si>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</si>
  <si>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</si>
  <si>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</si>
  <si>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</si>
  <si>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</si>
  <si>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</si>
  <si>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</si>
  <si>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</si>
  <si>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</si>
  <si>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</si>
  <si>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</si>
  <si>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</si>
  <si>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</si>
  <si>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</si>
  <si>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</si>
  <si>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</si>
  <si>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</si>
  <si>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</si>
  <si>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</si>
  <si>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</si>
  <si>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</si>
  <si>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</si>
  <si>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</si>
  <si>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</si>
  <si>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</si>
  <si>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</si>
  <si>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</si>
  <si>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</si>
  <si>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</si>
  <si>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</si>
  <si>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</si>
  <si>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</si>
  <si>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</si>
  <si>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</si>
  <si>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</si>
  <si>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</si>
  <si>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</si>
  <si>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</si>
  <si>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</si>
  <si>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</si>
  <si>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</si>
  <si>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</si>
  <si>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</si>
  <si>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</si>
  <si>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</si>
  <si>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</si>
  <si>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</si>
  <si>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</si>
  <si>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</si>
  <si>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</si>
  <si>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</si>
  <si>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</si>
  <si>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</si>
  <si>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</si>
  <si>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</si>
  <si>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</si>
  <si>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</si>
  <si>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</si>
  <si>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</si>
  <si>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</si>
  <si>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</si>
  <si>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</si>
  <si>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</si>
  <si>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</si>
  <si>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</si>
  <si>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</si>
  <si>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</si>
  <si>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</si>
  <si>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</si>
  <si>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</si>
  <si>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</si>
  <si>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</si>
  <si>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</si>
  <si>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</si>
  <si>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</si>
  <si>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</si>
  <si>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</si>
  <si>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</si>
  <si>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</si>
  <si>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</si>
  <si>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</si>
  <si>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</si>
  <si>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</si>
  <si>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</si>
  <si>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</si>
  <si>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</si>
  <si>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</si>
  <si>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</si>
  <si>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</si>
  <si>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</si>
  <si>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</si>
  <si>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</si>
  <si>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</si>
  <si>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</si>
  <si>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</si>
  <si>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</si>
  <si>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</si>
  <si>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</si>
  <si>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</si>
  <si>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</si>
  <si>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</si>
  <si>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</si>
  <si>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</si>
  <si>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</si>
  <si>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</si>
  <si>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</si>
  <si>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</si>
  <si>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</si>
  <si>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</si>
  <si>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</si>
  <si>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</si>
  <si>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</si>
  <si>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</si>
  <si>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</si>
  <si>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</si>
  <si>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</si>
  <si>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</si>
  <si>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</si>
  <si>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</si>
  <si>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</si>
  <si>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</si>
  <si>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</si>
  <si>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</si>
  <si>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</si>
  <si>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</si>
  <si>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</si>
  <si>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</si>
  <si>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</si>
  <si>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</si>
  <si>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</si>
  <si>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</si>
  <si>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</si>
  <si>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</si>
  <si>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</si>
  <si>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</si>
  <si>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</si>
  <si>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</si>
  <si>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</si>
  <si>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</si>
  <si>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</si>
  <si>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</si>
  <si>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</si>
  <si>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</si>
  <si>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</si>
  <si>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</si>
  <si>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</si>
  <si>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</si>
  <si>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</si>
  <si>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</si>
  <si>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</si>
  <si>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</si>
  <si>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</si>
  <si>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</si>
  <si>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</si>
  <si>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</si>
  <si>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</si>
  <si>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</si>
  <si>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</si>
  <si>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</si>
  <si>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</si>
  <si>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</si>
  <si>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</si>
  <si>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</si>
  <si>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</si>
  <si>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</si>
  <si>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</si>
  <si>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</si>
  <si>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</si>
  <si>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</si>
  <si>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</si>
  <si>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</si>
  <si>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</si>
  <si>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</si>
  <si>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</si>
  <si>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</si>
  <si>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</si>
  <si>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</si>
  <si>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</si>
  <si>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</si>
  <si>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</si>
  <si>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</si>
  <si>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</si>
  <si>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</si>
  <si>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</si>
  <si>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</si>
  <si>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</si>
  <si>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</si>
  <si>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</si>
  <si>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</si>
  <si>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</si>
  <si>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</si>
  <si>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</si>
  <si>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</si>
  <si>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</si>
  <si>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</si>
  <si>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</si>
  <si>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</si>
  <si>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</si>
  <si>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</si>
  <si>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</si>
  <si>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</si>
  <si>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</si>
  <si>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</si>
  <si>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</si>
  <si>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</si>
  <si>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</si>
  <si>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</si>
  <si>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</si>
  <si>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</si>
  <si>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</si>
  <si>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</si>
  <si>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</si>
  <si>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</si>
  <si>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</si>
  <si>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</si>
  <si>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</si>
  <si>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</si>
  <si>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</si>
  <si>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</si>
  <si>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</si>
  <si>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</si>
  <si>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</si>
  <si>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</si>
  <si>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</si>
  <si>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</si>
  <si>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</si>
  <si>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</si>
  <si>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</si>
  <si>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</si>
  <si>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</si>
  <si>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</si>
  <si>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</si>
  <si>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</si>
  <si>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</si>
  <si>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</si>
  <si>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</si>
  <si>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</si>
  <si>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</si>
  <si>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</si>
  <si>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</si>
  <si>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</si>
  <si>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</si>
  <si>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</si>
  <si>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</si>
  <si>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</si>
  <si>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</si>
  <si>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</si>
  <si>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</si>
  <si>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</si>
  <si>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</si>
  <si>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</si>
  <si>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</si>
  <si>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</si>
  <si>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</si>
  <si>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</si>
  <si>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</si>
  <si>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</si>
  <si>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</si>
  <si>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</si>
  <si>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</si>
  <si>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</si>
  <si>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</si>
  <si>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</si>
  <si>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</si>
  <si>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</si>
  <si>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</si>
  <si>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</si>
  <si>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</si>
  <si>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</si>
  <si>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</si>
  <si>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</si>
  <si>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</si>
  <si>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</si>
  <si>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</si>
  <si>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</si>
  <si>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</si>
  <si>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</si>
  <si>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</si>
  <si>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</si>
  <si>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</si>
  <si>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</si>
  <si>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</si>
  <si>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</si>
  <si>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</si>
  <si>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</si>
  <si>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</si>
  <si>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</si>
  <si>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</si>
  <si>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</si>
  <si>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</si>
  <si>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</si>
  <si>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</si>
  <si>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</si>
  <si>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</si>
  <si>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</si>
  <si>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</si>
  <si>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</si>
  <si>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</si>
  <si>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</si>
  <si>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</si>
  <si>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</si>
  <si>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</si>
  <si>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</si>
  <si>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</si>
  <si>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</si>
  <si>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</si>
  <si>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</si>
  <si>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</si>
  <si>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</si>
  <si>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</si>
  <si>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</si>
  <si>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</si>
  <si>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</si>
  <si>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</si>
  <si>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</si>
  <si>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</si>
  <si>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</si>
  <si>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</si>
  <si>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</si>
  <si>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</si>
  <si>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</si>
  <si>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</si>
  <si>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</si>
  <si>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</si>
  <si>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</si>
  <si>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</si>
  <si>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</si>
  <si>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</si>
  <si>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</si>
  <si>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</si>
  <si>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</si>
  <si>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</si>
  <si>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</si>
  <si>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</si>
  <si>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</si>
  <si>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</si>
  <si>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</si>
  <si>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</si>
  <si>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</si>
  <si>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</si>
  <si>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</si>
  <si>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</si>
  <si>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</si>
  <si>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</si>
  <si>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</si>
  <si>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</si>
  <si>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</si>
  <si>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</si>
  <si>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</si>
  <si>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</si>
  <si>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</si>
  <si>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</si>
  <si>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</si>
  <si>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</si>
  <si>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</si>
  <si>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</si>
  <si>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</si>
  <si>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</si>
  <si>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</si>
  <si>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</si>
  <si>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</si>
  <si>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</si>
  <si>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</si>
  <si>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</si>
  <si>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</si>
  <si>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</si>
  <si>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</si>
  <si>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</si>
  <si>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</si>
  <si>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</si>
  <si>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</si>
  <si>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</si>
  <si>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</si>
  <si>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</si>
  <si>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</si>
  <si>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</si>
  <si>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</si>
  <si>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</si>
  <si>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</si>
  <si>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</si>
  <si>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</si>
  <si>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</si>
  <si>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</si>
  <si>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</si>
  <si>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</si>
  <si>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</si>
  <si>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</si>
  <si>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</si>
  <si>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</si>
  <si>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</si>
  <si>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</si>
  <si>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</si>
  <si>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</si>
  <si>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</si>
  <si>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</si>
  <si>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</si>
  <si>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</si>
  <si>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</si>
  <si>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</si>
  <si>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</si>
  <si>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</si>
  <si>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</si>
  <si>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</si>
  <si>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</si>
  <si>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</si>
  <si>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</si>
  <si>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</si>
  <si>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</si>
  <si>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</si>
  <si>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</si>
  <si>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</si>
  <si>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</si>
  <si>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</si>
  <si>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</si>
  <si>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</si>
  <si>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</si>
  <si>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</si>
  <si>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</si>
  <si>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</si>
  <si>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</si>
  <si>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</si>
  <si>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</si>
  <si>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</si>
  <si>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</si>
  <si>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</si>
  <si>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</si>
  <si>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</si>
  <si>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</si>
  <si>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</si>
  <si>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</si>
  <si>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</si>
  <si>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</si>
  <si>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</si>
  <si>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</si>
  <si>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</si>
  <si>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</si>
  <si>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</si>
  <si>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</si>
  <si>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</si>
  <si>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</si>
  <si>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</si>
  <si>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</si>
  <si>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</si>
  <si>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</si>
  <si>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</si>
  <si>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</si>
  <si>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</si>
  <si>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</si>
  <si>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</si>
  <si>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</si>
  <si>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</si>
  <si>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</si>
  <si>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</si>
  <si>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</si>
  <si>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</si>
  <si>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</si>
  <si>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</si>
  <si>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</si>
  <si>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</si>
  <si>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</si>
  <si>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</si>
  <si>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</si>
  <si>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</si>
  <si>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</si>
  <si>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</si>
  <si>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</si>
  <si>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</si>
  <si>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</si>
  <si>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</si>
  <si>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</si>
  <si>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</si>
  <si>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</si>
  <si>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</si>
  <si>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</si>
  <si>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</si>
  <si>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</si>
  <si>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</si>
  <si>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</si>
  <si>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</si>
  <si>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</si>
  <si>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</si>
  <si>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</si>
  <si>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</si>
  <si>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</si>
  <si>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</si>
  <si>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</si>
  <si>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</si>
  <si>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</si>
  <si>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</si>
  <si>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</si>
  <si>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</si>
  <si>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</si>
  <si>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</si>
  <si>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</si>
  <si>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</si>
  <si>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</si>
  <si>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</si>
  <si>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</si>
  <si>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</si>
  <si>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</si>
  <si>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</si>
  <si>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</si>
  <si>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</si>
  <si>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</si>
  <si>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</si>
  <si>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</si>
  <si>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</si>
  <si>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</si>
  <si>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</si>
  <si>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</si>
  <si>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</si>
  <si>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</si>
  <si>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</si>
  <si>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</si>
  <si>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</si>
  <si>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</si>
  <si>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</si>
  <si>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</si>
  <si>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</si>
  <si>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</si>
  <si>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</si>
  <si>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</si>
  <si>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</si>
  <si>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</si>
  <si>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</si>
  <si>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</si>
  <si>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</si>
  <si>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</si>
  <si>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</si>
  <si>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</si>
  <si>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</si>
  <si>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</si>
  <si>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</si>
  <si>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</si>
  <si>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</si>
  <si>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</si>
  <si>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</si>
  <si>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</si>
  <si>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</si>
  <si>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</si>
  <si>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</si>
  <si>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</si>
  <si>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</si>
  <si>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</si>
  <si>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</si>
  <si>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</si>
  <si>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</si>
  <si>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</si>
  <si>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</si>
  <si>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</si>
  <si>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</si>
  <si>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</si>
  <si>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</si>
  <si>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</si>
  <si>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</si>
  <si>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</si>
  <si>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</si>
  <si>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</si>
  <si>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</si>
  <si>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</si>
  <si>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</si>
  <si>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</si>
  <si>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</si>
  <si>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</si>
  <si>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</si>
  <si>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</si>
  <si>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</si>
  <si>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</si>
  <si>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</si>
  <si>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</si>
  <si>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</si>
  <si>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</si>
  <si>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</si>
  <si>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</si>
  <si>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</si>
  <si>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</si>
  <si>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</si>
  <si>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</si>
  <si>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</si>
  <si>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</si>
  <si>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</si>
  <si>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</si>
  <si>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</si>
  <si>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</si>
  <si>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</si>
  <si>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</si>
  <si>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</si>
  <si>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</si>
  <si>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</si>
  <si>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</si>
  <si>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</si>
  <si>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</si>
  <si>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</si>
  <si>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</si>
  <si>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</si>
  <si>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</si>
  <si>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</si>
  <si>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</si>
  <si>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</si>
  <si>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</si>
  <si>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</si>
  <si>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</si>
  <si>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</si>
  <si>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</si>
  <si>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</si>
  <si>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</si>
  <si>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</si>
  <si>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</si>
  <si>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</si>
  <si>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</si>
  <si>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</si>
  <si>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</si>
  <si>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</si>
  <si>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</si>
  <si>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</si>
  <si>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</si>
  <si>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</si>
  <si>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</si>
  <si>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</si>
  <si>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</si>
  <si>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</si>
  <si>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</si>
  <si>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</si>
  <si>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</si>
  <si>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</si>
  <si>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</si>
  <si>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</si>
  <si>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</si>
  <si>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</si>
  <si>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</si>
  <si>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</si>
  <si>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</si>
  <si>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</si>
  <si>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</si>
  <si>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</si>
  <si>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</si>
  <si>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</si>
  <si>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</si>
  <si>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</si>
  <si>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</si>
  <si>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</si>
  <si>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</si>
  <si>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</si>
  <si>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</si>
  <si>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</si>
  <si>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</si>
  <si>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</si>
  <si>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</si>
  <si>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</si>
  <si>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</si>
  <si>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</si>
  <si>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</si>
  <si>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</si>
  <si>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</si>
  <si>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</si>
  <si>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</si>
  <si>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</si>
  <si>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</si>
  <si>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</si>
  <si>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</si>
  <si>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</si>
  <si>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</si>
  <si>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</si>
  <si>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</si>
  <si>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</si>
  <si>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</si>
  <si>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</si>
  <si>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</si>
  <si>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</si>
  <si>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</si>
  <si>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</si>
  <si>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</si>
  <si>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</si>
  <si>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</si>
  <si>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</si>
  <si>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</si>
  <si>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</si>
  <si>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</si>
  <si>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</si>
  <si>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</si>
  <si>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</si>
  <si>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</si>
  <si>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</si>
  <si>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</si>
  <si>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</si>
  <si>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</si>
  <si>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</si>
  <si>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</si>
  <si>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</si>
  <si>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</si>
  <si>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</si>
  <si>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</si>
  <si>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</si>
  <si>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</si>
  <si>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</si>
  <si>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</si>
  <si>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</si>
  <si>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</si>
  <si>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</si>
  <si>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</si>
  <si>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</si>
  <si>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</si>
  <si>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</si>
  <si>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</si>
  <si>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</si>
  <si>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</si>
  <si>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</si>
  <si>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</si>
  <si>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</si>
  <si>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</si>
  <si>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</si>
  <si>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</si>
  <si>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</si>
  <si>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</si>
  <si>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</si>
  <si>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</si>
  <si>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</si>
  <si>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</si>
  <si>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</si>
  <si>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</si>
  <si>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</si>
  <si>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</si>
  <si>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</si>
  <si>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</si>
  <si>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</si>
  <si>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</si>
  <si>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</si>
  <si>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</si>
  <si>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</si>
  <si>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</si>
  <si>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</si>
  <si>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</si>
  <si>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</si>
  <si>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</si>
  <si>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</si>
  <si>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</si>
  <si>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</si>
  <si>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</si>
  <si>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</si>
  <si>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</si>
  <si>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</si>
  <si>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</si>
  <si>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</si>
  <si>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</si>
  <si>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</si>
  <si>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</si>
  <si>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</si>
  <si>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</si>
  <si>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</si>
  <si>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</si>
  <si>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</si>
  <si>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</si>
  <si>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</si>
  <si>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</si>
  <si>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</si>
  <si>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</si>
  <si>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</si>
  <si>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</si>
  <si>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</si>
  <si>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</si>
  <si>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</si>
  <si>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</si>
  <si>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</si>
  <si>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</si>
  <si>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</si>
  <si>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</si>
  <si>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</si>
  <si>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</si>
  <si>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</si>
  <si>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</si>
  <si>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</si>
  <si>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</si>
  <si>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</si>
  <si>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</si>
  <si>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</si>
  <si>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</si>
  <si>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</si>
  <si>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</si>
  <si>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</si>
  <si>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</si>
  <si>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</si>
  <si>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</si>
  <si>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</si>
  <si>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</si>
  <si>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</si>
  <si>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</si>
  <si>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</si>
  <si>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</si>
  <si>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</si>
  <si>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</si>
  <si>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</si>
  <si>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</si>
  <si>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</si>
  <si>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</si>
  <si>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</si>
  <si>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</si>
  <si>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</si>
  <si>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</si>
  <si>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</si>
  <si>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</si>
  <si>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</si>
  <si>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</si>
  <si>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</si>
  <si>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</si>
  <si>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</si>
  <si>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</si>
  <si>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</si>
  <si>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</si>
  <si>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</si>
  <si>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</si>
  <si>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</si>
  <si>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</si>
  <si>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</si>
  <si>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</si>
  <si>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</si>
  <si>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</si>
  <si>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</si>
  <si>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</si>
  <si>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</si>
  <si>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</si>
  <si>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</si>
  <si>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</si>
  <si>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</si>
  <si>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</si>
  <si>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</si>
  <si>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</si>
  <si>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</si>
  <si>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</si>
  <si>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</si>
  <si>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</si>
  <si>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</si>
  <si>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</si>
  <si>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</si>
  <si>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</si>
  <si>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</si>
  <si>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</si>
  <si>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</si>
  <si>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</si>
  <si>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</si>
  <si>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</si>
  <si>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</si>
  <si>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</si>
  <si>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</si>
  <si>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</si>
  <si>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</si>
  <si>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</si>
  <si>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</si>
  <si>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</si>
  <si>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</si>
  <si>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</si>
  <si>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</si>
  <si>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</si>
  <si>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</si>
  <si>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</si>
  <si>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</si>
  <si>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</si>
  <si>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</si>
  <si>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</si>
  <si>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</si>
  <si>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</si>
  <si>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</si>
  <si>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</si>
  <si>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</si>
  <si>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</si>
  <si>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</si>
  <si>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</si>
  <si>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</si>
  <si>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</si>
  <si>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</si>
  <si>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</si>
  <si>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</si>
  <si>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</si>
  <si>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</si>
  <si>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</si>
  <si>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</si>
  <si>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</si>
  <si>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</si>
  <si>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</si>
  <si>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</si>
  <si>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</si>
  <si>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</si>
  <si>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</si>
  <si>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</si>
  <si>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</si>
  <si>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</si>
  <si>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</si>
  <si>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</si>
  <si>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</si>
  <si>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</si>
  <si>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</si>
  <si>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</si>
  <si>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</si>
  <si>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</si>
  <si>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</si>
  <si>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</si>
  <si>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</si>
  <si>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</si>
  <si>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</si>
  <si>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</si>
  <si>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</si>
  <si>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</si>
  <si>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</si>
  <si>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</si>
  <si>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</si>
  <si>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</si>
  <si>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</si>
  <si>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</si>
  <si>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</si>
  <si>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</si>
  <si>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</si>
  <si>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</si>
  <si>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</si>
  <si>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</si>
  <si>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</si>
  <si>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</si>
  <si>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</si>
  <si>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</si>
  <si>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</si>
  <si>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</si>
  <si>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</si>
  <si>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</si>
  <si>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</si>
  <si>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</si>
  <si>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</si>
  <si>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</si>
  <si>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</si>
  <si>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</si>
  <si>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</si>
  <si>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</si>
  <si>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</si>
  <si>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</si>
  <si>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</si>
  <si>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</si>
  <si>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</si>
  <si>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</si>
  <si>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</si>
  <si>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</si>
  <si>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</si>
  <si>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</si>
  <si>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</si>
  <si>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</si>
  <si>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</si>
  <si>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</si>
  <si>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</si>
  <si>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</si>
  <si>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</si>
  <si>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</si>
  <si>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</si>
  <si>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</si>
  <si>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</si>
  <si>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</si>
  <si>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</si>
  <si>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</si>
  <si>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</si>
  <si>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</si>
  <si>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</si>
  <si>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</si>
  <si>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</si>
  <si>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</si>
  <si>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</si>
  <si>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</si>
  <si>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</si>
  <si>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</si>
  <si>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</si>
  <si>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</si>
  <si>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</si>
  <si>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</si>
  <si>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</si>
  <si>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</si>
  <si>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</si>
  <si>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</si>
  <si>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</si>
  <si>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</si>
  <si>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</si>
  <si>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</si>
  <si>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</si>
  <si>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</si>
  <si>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</si>
  <si>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</si>
  <si>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</si>
  <si>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</si>
  <si>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</si>
  <si>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</si>
  <si>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</si>
  <si>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</si>
  <si>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</si>
  <si>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</si>
  <si>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</si>
  <si>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</si>
  <si>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</si>
  <si>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</si>
  <si>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</si>
  <si>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</si>
  <si>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</si>
  <si>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</si>
  <si>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</si>
  <si>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</si>
  <si>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</si>
  <si>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</si>
  <si>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</si>
  <si>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</si>
  <si>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</si>
  <si>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</si>
  <si>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</si>
  <si>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</si>
  <si>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</si>
  <si>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</si>
  <si>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</si>
  <si>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</si>
  <si>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</si>
  <si>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</si>
  <si>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</si>
  <si>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</si>
  <si>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</si>
  <si>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</si>
  <si>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</si>
  <si>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</si>
  <si>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</si>
  <si>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</si>
  <si>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</si>
  <si>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</si>
  <si>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</si>
  <si>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</si>
  <si>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</si>
  <si>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</si>
  <si>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</si>
  <si>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</si>
  <si>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</si>
  <si>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</si>
  <si>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</si>
  <si>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</si>
  <si>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</si>
  <si>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</si>
  <si>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</si>
  <si>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</si>
  <si>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</si>
  <si>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</si>
  <si>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</si>
  <si>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</si>
  <si>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</si>
  <si>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</si>
  <si>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</si>
  <si>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</si>
  <si>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</si>
  <si>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</si>
  <si>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</si>
  <si>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</si>
  <si>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</si>
  <si>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</si>
  <si>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</si>
  <si>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</si>
  <si>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</si>
  <si>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</si>
  <si>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</si>
  <si>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</si>
  <si>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</si>
  <si>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</si>
  <si>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</si>
  <si>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</si>
  <si>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</si>
  <si>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</si>
  <si>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</si>
  <si>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</si>
  <si>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</si>
  <si>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</si>
  <si>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</si>
  <si>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</si>
  <si>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</si>
  <si>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</si>
  <si>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</si>
  <si>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</si>
  <si>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</si>
  <si>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</si>
  <si>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</si>
  <si>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</si>
  <si>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</si>
  <si>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</si>
  <si>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</si>
  <si>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</si>
  <si>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</si>
  <si>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</si>
  <si>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</si>
  <si>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</si>
  <si>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</si>
  <si>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</si>
  <si>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</si>
  <si>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</si>
  <si>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</si>
  <si>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</si>
  <si>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</si>
  <si>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</si>
  <si>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</si>
  <si>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</si>
  <si>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</si>
  <si>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</si>
  <si>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</si>
  <si>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</si>
  <si>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</si>
  <si>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</si>
  <si>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</si>
  <si>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</si>
  <si>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</si>
  <si>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</si>
  <si>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</si>
  <si>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</si>
  <si>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</si>
  <si>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</si>
  <si>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</si>
  <si>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</si>
  <si>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</si>
  <si>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</si>
  <si>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</si>
  <si>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</si>
  <si>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</si>
  <si>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</si>
  <si>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</si>
  <si>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</si>
  <si>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</si>
  <si>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</si>
  <si>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</si>
  <si>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</si>
  <si>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</si>
  <si>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</si>
  <si>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</si>
  <si>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</si>
  <si>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</si>
  <si>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</si>
  <si>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</si>
  <si>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</si>
  <si>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</si>
  <si>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</si>
  <si>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</si>
  <si>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</si>
  <si>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</si>
  <si>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</si>
  <si>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</si>
  <si>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</si>
  <si>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</si>
  <si>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</si>
  <si>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</si>
  <si>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</si>
  <si>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</si>
  <si>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</si>
  <si>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</si>
  <si>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</si>
  <si>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</si>
  <si>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</si>
  <si>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</si>
  <si>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</si>
  <si>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</si>
  <si>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</si>
  <si>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</si>
  <si>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</si>
  <si>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</si>
  <si>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</si>
  <si>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</si>
  <si>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</si>
  <si>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</si>
  <si>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</si>
  <si>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</si>
  <si>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</si>
  <si>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</si>
  <si>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</si>
  <si>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</si>
  <si>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</si>
  <si>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</si>
  <si>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</si>
  <si>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</si>
  <si>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</si>
  <si>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</si>
  <si>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</si>
  <si>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</si>
  <si>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</si>
  <si>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</si>
  <si>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</si>
  <si>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</si>
  <si>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</si>
  <si>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</si>
  <si>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</si>
  <si>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</si>
  <si>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</si>
  <si>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</si>
  <si>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</si>
  <si>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</si>
  <si>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</si>
  <si>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</si>
  <si>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</si>
  <si>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</si>
  <si>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</si>
  <si>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</si>
  <si>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</si>
  <si>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</si>
  <si>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</si>
  <si>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</si>
  <si>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</si>
  <si>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</si>
  <si>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</si>
  <si>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</si>
  <si>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</si>
  <si>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</si>
  <si>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</si>
  <si>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</si>
  <si>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</si>
  <si>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</si>
  <si>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</si>
  <si>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</si>
  <si>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</si>
  <si>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</si>
  <si>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</si>
  <si>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</si>
  <si>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</si>
  <si>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</si>
  <si>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</si>
  <si>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</si>
  <si>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</si>
  <si>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</si>
  <si>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</si>
  <si>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</si>
  <si>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</si>
  <si>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</si>
  <si>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</si>
  <si>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</si>
  <si>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</si>
  <si>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</si>
  <si>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</si>
  <si>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</si>
  <si>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</si>
  <si>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</si>
  <si>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</si>
  <si>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</si>
  <si>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</si>
  <si>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</si>
  <si>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</si>
  <si>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</si>
  <si>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</si>
  <si>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</si>
  <si>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</si>
  <si>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</si>
  <si>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</si>
  <si>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</si>
  <si>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</si>
  <si>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</si>
  <si>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</si>
  <si>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</si>
  <si>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</si>
  <si>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</si>
  <si>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</si>
  <si>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</si>
  <si>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</si>
  <si>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</si>
  <si>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</si>
  <si>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</si>
  <si>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</si>
  <si>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</si>
  <si>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</si>
  <si>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</si>
  <si>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</si>
  <si>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</si>
  <si>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</si>
  <si>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</si>
  <si>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</si>
  <si>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</si>
  <si>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</si>
  <si>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</si>
  <si>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</si>
  <si>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</si>
  <si>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</si>
  <si>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</si>
  <si>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</si>
  <si>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</si>
  <si>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</si>
  <si>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</si>
  <si>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</si>
  <si>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</si>
  <si>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</si>
  <si>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</si>
  <si>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</si>
  <si>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</si>
  <si>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</si>
  <si>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</si>
  <si>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</si>
  <si>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</si>
  <si>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</si>
  <si>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</si>
  <si>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</si>
  <si>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</si>
  <si>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</si>
  <si>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</si>
  <si>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</si>
  <si>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</si>
  <si>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</si>
  <si>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</si>
  <si>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</si>
  <si>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</si>
  <si>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</si>
  <si>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</si>
  <si>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</si>
  <si>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</si>
  <si>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</si>
  <si>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</si>
  <si>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</si>
  <si>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</si>
  <si>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</si>
  <si>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</si>
  <si>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</si>
  <si>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</si>
  <si>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</si>
  <si>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</si>
  <si>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</si>
  <si>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</si>
  <si>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</si>
  <si>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</si>
  <si>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</si>
  <si>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</si>
  <si>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</si>
  <si>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</si>
  <si>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</si>
  <si>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</si>
  <si>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</si>
  <si>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</si>
  <si>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</si>
  <si>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</si>
  <si>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</si>
  <si>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</si>
  <si>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</si>
  <si>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</si>
  <si>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</si>
  <si>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</si>
  <si>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</si>
  <si>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</si>
  <si>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</si>
  <si>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</si>
  <si>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</si>
  <si>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</si>
  <si>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</si>
  <si>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</si>
  <si>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</si>
  <si>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</si>
  <si>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</si>
  <si>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</si>
  <si>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</si>
  <si>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</si>
  <si>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</si>
  <si>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</si>
  <si>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</si>
  <si>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</si>
  <si>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</si>
  <si>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</si>
  <si>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</si>
  <si>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</si>
  <si>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</si>
  <si>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</si>
  <si>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</si>
  <si>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</si>
  <si>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</si>
  <si>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</si>
  <si>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</si>
  <si>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</si>
  <si>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</si>
  <si>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</si>
  <si>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</si>
  <si>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</si>
  <si>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</si>
  <si>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</si>
  <si>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</si>
  <si>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</si>
  <si>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</si>
  <si>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</si>
  <si>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</si>
  <si>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</si>
  <si>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</si>
  <si>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</si>
  <si>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</si>
  <si>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</si>
  <si>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</si>
  <si>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</si>
  <si>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</si>
  <si>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</si>
  <si>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</si>
  <si>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</si>
  <si>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</si>
  <si>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</si>
  <si>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</si>
  <si>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</si>
  <si>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</si>
  <si>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</si>
  <si>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</si>
  <si>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</si>
  <si>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</si>
  <si>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</si>
  <si>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</si>
  <si>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</si>
  <si>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</si>
  <si>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</si>
  <si>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</si>
  <si>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</si>
  <si>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</si>
  <si>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</si>
  <si>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</si>
  <si>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</si>
  <si>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</si>
  <si>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</si>
  <si>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</si>
  <si>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</si>
  <si>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</si>
  <si>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</si>
  <si>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</si>
  <si>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</si>
  <si>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</si>
  <si>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</si>
  <si>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</si>
  <si>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</si>
  <si>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</si>
  <si>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</si>
  <si>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</si>
  <si>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</si>
  <si>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</si>
  <si>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</si>
  <si>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</si>
  <si>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</si>
  <si>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</si>
  <si>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</si>
  <si>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</si>
  <si>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</si>
  <si>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</si>
  <si>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</si>
  <si>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</si>
  <si>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</si>
  <si>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</si>
  <si>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</si>
  <si>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</si>
  <si>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</si>
  <si>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</si>
  <si>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</si>
  <si>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</si>
  <si>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</si>
  <si>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</si>
  <si>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</si>
  <si>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</si>
  <si>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</si>
  <si>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</si>
  <si>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</si>
  <si>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</si>
  <si>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</si>
  <si>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</si>
  <si>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</si>
  <si>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</si>
  <si>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</si>
  <si>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</si>
  <si>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</si>
  <si>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</si>
  <si>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</si>
  <si>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</si>
  <si>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</si>
  <si>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</si>
  <si>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</si>
  <si>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</si>
  <si>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</si>
  <si>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</si>
  <si>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</si>
  <si>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</si>
  <si>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</si>
  <si>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</si>
  <si>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</si>
  <si>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</si>
  <si>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</si>
  <si>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</si>
  <si>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</si>
  <si>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</si>
  <si>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</si>
  <si>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</si>
  <si>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</si>
  <si>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</si>
  <si>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</si>
  <si>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</si>
  <si>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</si>
  <si>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</si>
  <si>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</si>
  <si>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</si>
  <si>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</si>
  <si>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</si>
  <si>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</si>
  <si>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</si>
  <si>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</si>
  <si>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</si>
  <si>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</si>
  <si>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</si>
  <si>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</si>
  <si>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</si>
  <si>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</si>
  <si>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</si>
  <si>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</si>
  <si>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</si>
  <si>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</si>
  <si>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</si>
  <si>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</si>
  <si>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</si>
  <si>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</si>
  <si>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</si>
  <si>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</si>
  <si>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</si>
  <si>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</si>
  <si>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</si>
  <si>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</si>
  <si>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</si>
  <si>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</si>
  <si>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</si>
  <si>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</si>
  <si>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</si>
  <si>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</si>
  <si>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</si>
  <si>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</si>
  <si>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</si>
  <si>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</si>
  <si>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</si>
  <si>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</si>
  <si>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</si>
  <si>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</si>
  <si>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</si>
  <si>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</si>
  <si>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</si>
  <si>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</si>
  <si>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</si>
  <si>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</si>
  <si>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</si>
  <si>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</si>
  <si>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</si>
  <si>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</si>
  <si>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</si>
  <si>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</si>
  <si>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</si>
  <si>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</si>
  <si>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</si>
  <si>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</si>
  <si>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</si>
  <si>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</si>
  <si>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</si>
  <si>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</si>
  <si>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</si>
  <si>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</si>
  <si>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</si>
  <si>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</si>
  <si>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</si>
  <si>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</si>
  <si>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</si>
  <si>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</si>
  <si>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</si>
  <si>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</si>
  <si>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</si>
  <si>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</si>
  <si>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</si>
  <si>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</si>
  <si>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</si>
  <si>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</si>
  <si>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</si>
  <si>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</si>
  <si>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</si>
  <si>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</si>
  <si>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</si>
  <si>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</si>
  <si>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</si>
  <si>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</si>
  <si>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</si>
  <si>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</si>
  <si>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</si>
  <si>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</si>
  <si>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</si>
  <si>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</si>
  <si>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</si>
  <si>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</si>
  <si>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</si>
  <si>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</si>
  <si>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</si>
  <si>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</si>
  <si>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</si>
  <si>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</si>
  <si>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</si>
  <si>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</si>
  <si>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</si>
  <si>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</si>
  <si>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</si>
  <si>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</si>
  <si>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</si>
  <si>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</si>
  <si>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</si>
  <si>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</si>
  <si>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</si>
  <si>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</si>
  <si>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</si>
  <si>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</si>
  <si>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</si>
  <si>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</si>
  <si>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</si>
  <si>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</si>
  <si>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</si>
  <si>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</si>
  <si>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</si>
  <si>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</si>
  <si>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</si>
  <si>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</si>
  <si>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</si>
  <si>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</si>
  <si>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</si>
  <si>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</si>
  <si>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</si>
  <si>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</si>
  <si>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</si>
  <si>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</si>
  <si>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</si>
  <si>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</si>
  <si>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</si>
  <si>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</si>
  <si>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</si>
  <si>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</si>
  <si>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</si>
  <si>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</si>
  <si>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</si>
  <si>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</si>
  <si>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</si>
  <si>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</si>
  <si>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</si>
  <si>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</si>
  <si>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</si>
  <si>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</si>
  <si>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</si>
  <si>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</si>
  <si>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</si>
  <si>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</si>
  <si>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</si>
  <si>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</si>
  <si>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</si>
  <si>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</si>
  <si>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</si>
  <si>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</si>
  <si>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</si>
  <si>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</si>
  <si>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</si>
  <si>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</si>
  <si>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</si>
  <si>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</si>
  <si>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</si>
  <si>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</si>
  <si>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</si>
  <si>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</si>
  <si>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</si>
  <si>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</si>
  <si>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</si>
  <si>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</si>
  <si>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</si>
  <si>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</si>
  <si>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</si>
  <si>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</si>
  <si>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</si>
  <si>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</si>
  <si>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</si>
  <si>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</si>
  <si>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</si>
  <si>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</si>
  <si>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</si>
  <si>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</si>
  <si>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</si>
  <si>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</si>
  <si>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</si>
  <si>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</si>
  <si>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</si>
  <si>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</si>
  <si>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</si>
  <si>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</si>
  <si>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</si>
  <si>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</si>
  <si>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</si>
  <si>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</si>
  <si>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</si>
  <si>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</si>
  <si>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</si>
  <si>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</si>
  <si>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</si>
  <si>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</si>
  <si>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</si>
  <si>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</si>
  <si>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</si>
  <si>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</si>
  <si>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</si>
  <si>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</si>
  <si>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</si>
  <si>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</si>
  <si>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</si>
  <si>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</si>
  <si>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</si>
  <si>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</si>
  <si>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</si>
  <si>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</si>
  <si>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</si>
  <si>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</si>
  <si>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</si>
  <si>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</si>
  <si>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</si>
  <si>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</si>
  <si>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</si>
  <si>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</si>
  <si>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</si>
  <si>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</si>
  <si>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</si>
  <si>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</si>
  <si>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</si>
  <si>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</si>
  <si>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</si>
  <si>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</si>
  <si>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</si>
  <si>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</si>
  <si>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</si>
  <si>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</si>
  <si>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</si>
  <si>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</si>
  <si>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</si>
  <si>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</si>
  <si>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</si>
  <si>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</si>
  <si>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</si>
  <si>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</si>
  <si>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</si>
  <si>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</si>
  <si>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</si>
  <si>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</si>
  <si>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</si>
  <si>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</si>
  <si>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</si>
  <si>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</si>
  <si>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</si>
  <si>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</si>
  <si>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</si>
  <si>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</si>
  <si>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</si>
  <si>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</si>
  <si>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</si>
  <si>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</si>
  <si>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</si>
  <si>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</si>
  <si>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</si>
  <si>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</si>
  <si>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</si>
  <si>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</si>
  <si>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</si>
  <si>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</si>
  <si>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</si>
  <si>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</si>
  <si>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</si>
  <si>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</si>
  <si>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</si>
  <si>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</si>
  <si>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</si>
  <si>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</si>
  <si>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</si>
  <si>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</si>
  <si>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</si>
  <si>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</si>
  <si>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</si>
  <si>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</si>
  <si>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</si>
  <si>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</si>
  <si>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</si>
  <si>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</si>
  <si>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</si>
  <si>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</si>
  <si>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</si>
  <si>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</si>
  <si>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</si>
  <si>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</si>
  <si>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</si>
  <si>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</si>
  <si>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</si>
  <si>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</si>
  <si>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</si>
  <si>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</si>
  <si>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</si>
  <si>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</si>
  <si>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</si>
  <si>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</si>
  <si>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</si>
  <si>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</si>
  <si>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</si>
  <si>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</si>
  <si>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</si>
  <si>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</si>
  <si>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</si>
  <si>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</si>
  <si>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</si>
  <si>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</si>
  <si>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</si>
  <si>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</si>
  <si>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</si>
  <si>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</si>
  <si>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</si>
  <si>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</si>
  <si>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</si>
  <si>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</si>
  <si>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</si>
  <si>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</si>
  <si>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</si>
  <si>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</si>
  <si>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</si>
  <si>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</si>
  <si>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</si>
  <si>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</si>
  <si>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</si>
  <si>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</si>
  <si>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</si>
  <si>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</si>
  <si>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</si>
  <si>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</si>
  <si>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</si>
  <si>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</si>
  <si>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</si>
  <si>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</si>
  <si>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</si>
  <si>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</si>
  <si>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</si>
  <si>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</si>
  <si>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</si>
  <si>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</si>
  <si>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</si>
  <si>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</si>
  <si>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</si>
  <si>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</si>
  <si>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</si>
  <si>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</si>
  <si>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</si>
  <si>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</si>
  <si>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</si>
  <si>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</si>
  <si>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</si>
  <si>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</si>
  <si>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</si>
  <si>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</si>
  <si>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</si>
  <si>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</si>
  <si>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</si>
  <si>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</si>
  <si>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</si>
  <si>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</si>
  <si>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</si>
  <si>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</si>
  <si>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</si>
  <si>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</si>
  <si>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</si>
  <si>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</si>
  <si>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</si>
  <si>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</si>
  <si>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</si>
  <si>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</si>
  <si>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</si>
  <si>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</si>
  <si>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</si>
  <si>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</si>
  <si>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</si>
  <si>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</si>
  <si>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</si>
  <si>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</si>
  <si>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</si>
  <si>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</si>
  <si>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</si>
  <si>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</si>
  <si>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</si>
  <si>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</si>
  <si>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</si>
  <si>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</si>
  <si>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</si>
  <si>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</si>
  <si>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</si>
  <si>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</si>
  <si>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</si>
  <si>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</si>
  <si>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</si>
  <si>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</si>
  <si>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</si>
  <si>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</si>
  <si>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</si>
  <si>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</si>
  <si>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</si>
  <si>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</si>
  <si>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</si>
  <si>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</si>
  <si>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</si>
  <si>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</si>
  <si>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</si>
  <si>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</si>
  <si>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</si>
  <si>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</si>
  <si>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</si>
  <si>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</si>
  <si>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</si>
  <si>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</si>
  <si>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</si>
  <si>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</si>
  <si>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</si>
  <si>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</si>
  <si>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</si>
  <si>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</si>
  <si>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</si>
  <si>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</si>
  <si>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</si>
  <si>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</si>
  <si>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</si>
  <si>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</si>
  <si>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</si>
  <si>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</si>
  <si>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</si>
  <si>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</si>
  <si>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</si>
  <si>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</si>
  <si>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</si>
  <si>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</si>
  <si>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</si>
  <si>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</si>
  <si>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</si>
  <si>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</si>
  <si>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</si>
  <si>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</si>
  <si>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</si>
  <si>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</si>
  <si>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</si>
  <si>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</si>
  <si>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</si>
  <si>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</si>
  <si>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</si>
  <si>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</si>
  <si>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</si>
  <si>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</si>
  <si>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</si>
  <si>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</si>
  <si>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</si>
  <si>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</si>
  <si>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</si>
  <si>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</si>
  <si>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</si>
  <si>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</si>
  <si>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</si>
  <si>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</si>
  <si>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</si>
  <si>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</si>
  <si>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</si>
  <si>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</si>
  <si>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</si>
  <si>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</si>
  <si>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</si>
  <si>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</si>
  <si>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</si>
  <si>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</si>
  <si>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</si>
  <si>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</si>
  <si>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</si>
  <si>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</si>
  <si>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</si>
  <si>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</si>
  <si>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</si>
  <si>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</si>
  <si>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</si>
  <si>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</si>
  <si>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</si>
  <si>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</si>
  <si>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</si>
  <si>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</si>
  <si>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</si>
  <si>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</si>
  <si>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</si>
  <si>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</si>
  <si>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</si>
  <si>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</si>
  <si>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</si>
  <si>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</si>
  <si>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</si>
  <si>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</si>
  <si>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</si>
  <si>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</si>
  <si>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</si>
  <si>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</si>
  <si>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</si>
  <si>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</si>
  <si>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</si>
  <si>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</si>
  <si>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</si>
  <si>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</si>
  <si>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</si>
  <si>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</si>
  <si>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</si>
  <si>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</si>
  <si>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</si>
  <si>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</si>
  <si>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</si>
  <si>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</si>
  <si>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</si>
  <si>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</si>
  <si>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</si>
  <si>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</si>
  <si>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</si>
  <si>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</si>
  <si>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</si>
  <si>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</si>
  <si>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</si>
  <si>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</si>
  <si>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</si>
  <si>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</si>
  <si>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</si>
  <si>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</si>
  <si>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</si>
  <si>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</si>
  <si>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</si>
  <si>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</si>
  <si>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</si>
  <si>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</si>
  <si>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</si>
  <si>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</si>
  <si>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</si>
  <si>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</si>
  <si>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</si>
  <si>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</si>
  <si>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</si>
  <si>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</si>
  <si>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</si>
  <si>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</si>
  <si>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</si>
  <si>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</si>
  <si>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</si>
  <si>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</si>
  <si>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</si>
  <si>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</si>
  <si>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</si>
  <si>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</si>
  <si>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</si>
  <si>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</si>
  <si>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</si>
  <si>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</si>
  <si>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</si>
  <si>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</si>
  <si>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</si>
  <si>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</si>
  <si>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</si>
  <si>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</si>
  <si>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</si>
  <si>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</si>
  <si>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</si>
  <si>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</si>
  <si>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</si>
  <si>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</si>
  <si>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</si>
  <si>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</si>
  <si>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</si>
  <si>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</si>
  <si>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</si>
  <si>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</si>
  <si>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</si>
  <si>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</si>
  <si>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</si>
  <si>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</si>
  <si>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</si>
  <si>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</si>
  <si>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</si>
  <si>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</si>
  <si>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</si>
  <si>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</si>
  <si>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</si>
  <si>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</si>
  <si>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</si>
  <si>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</si>
  <si>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</si>
  <si>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</si>
  <si>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</si>
  <si>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</si>
  <si>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</si>
  <si>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</si>
  <si>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</si>
  <si>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</si>
  <si>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</si>
  <si>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</si>
  <si>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</si>
  <si>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</si>
  <si>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</si>
  <si>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</si>
  <si>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</si>
  <si>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</si>
  <si>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</si>
  <si>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</si>
  <si>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</si>
  <si>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</si>
  <si>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</si>
  <si>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</si>
  <si>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</si>
  <si>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</si>
  <si>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</si>
  <si>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</si>
  <si>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</si>
  <si>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</si>
  <si>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</si>
  <si>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</si>
  <si>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</si>
  <si>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</si>
  <si>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</si>
  <si>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</si>
  <si>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</si>
  <si>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</si>
  <si>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</si>
  <si>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</si>
  <si>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</si>
  <si>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</si>
  <si>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</si>
  <si>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</si>
  <si>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</si>
  <si>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</si>
  <si>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</si>
  <si>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</si>
  <si>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</si>
  <si>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</si>
  <si>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</si>
  <si>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</si>
  <si>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</si>
  <si>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</si>
  <si>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</si>
  <si>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</si>
  <si>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</si>
  <si>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</si>
  <si>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</si>
  <si>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</si>
  <si>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</si>
  <si>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</si>
  <si>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</si>
  <si>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</si>
  <si>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</si>
  <si>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</si>
  <si>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</si>
  <si>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</si>
  <si>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</si>
  <si>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</si>
  <si>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</si>
  <si>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</si>
  <si>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</si>
  <si>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</si>
  <si>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</si>
  <si>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</si>
  <si>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</si>
  <si>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</si>
  <si>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</si>
  <si>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</si>
  <si>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</si>
  <si>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</si>
  <si>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</si>
  <si>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</si>
  <si>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</si>
  <si>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</si>
  <si>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</si>
  <si>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</si>
  <si>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</si>
  <si>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</si>
  <si>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</si>
  <si>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</si>
  <si>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</si>
  <si>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</si>
  <si>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</si>
  <si>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</si>
  <si>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</si>
  <si>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</si>
  <si>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</si>
  <si>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</si>
  <si>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</si>
  <si>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</si>
  <si>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</si>
  <si>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</si>
  <si>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</si>
  <si>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</si>
  <si>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</si>
  <si>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</si>
  <si>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</si>
  <si>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</si>
  <si>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</si>
  <si>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</si>
  <si>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</si>
  <si>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</si>
  <si>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</si>
  <si>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</si>
  <si>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</si>
  <si>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</si>
  <si>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</si>
  <si>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</si>
  <si>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</si>
  <si>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</si>
  <si>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</si>
  <si>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</si>
  <si>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</si>
  <si>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</si>
  <si>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</si>
  <si>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</si>
  <si>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</si>
  <si>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</si>
  <si>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</si>
  <si>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</si>
  <si>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</si>
  <si>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</si>
  <si>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</si>
  <si>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</si>
  <si>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</si>
  <si>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</si>
  <si>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</si>
  <si>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</si>
  <si>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</si>
  <si>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</si>
  <si>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</si>
  <si>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</si>
  <si>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</si>
  <si>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</si>
  <si>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</si>
  <si>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</si>
  <si>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</si>
  <si>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</si>
  <si>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</si>
  <si>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</si>
  <si>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</si>
  <si>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</si>
  <si>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</si>
  <si>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</si>
  <si>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</si>
  <si>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</si>
  <si>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</si>
  <si>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</si>
  <si>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</si>
  <si>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</si>
  <si>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</si>
  <si>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</si>
  <si>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</si>
  <si>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</si>
  <si>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</si>
  <si>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</si>
  <si>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</si>
  <si>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</si>
  <si>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</si>
  <si>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</si>
  <si>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</si>
  <si>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</si>
  <si>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</si>
  <si>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</si>
  <si>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</si>
  <si>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</si>
  <si>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</si>
  <si>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</si>
  <si>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</si>
  <si>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</si>
  <si>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</si>
  <si>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</si>
  <si>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</si>
  <si>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</si>
  <si>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</si>
  <si>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</si>
  <si>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</si>
  <si>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</si>
  <si>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</si>
  <si>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</si>
  <si>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</si>
  <si>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</si>
  <si>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</si>
  <si>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</si>
  <si>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</si>
  <si>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</si>
  <si>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</si>
  <si>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</si>
  <si>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</si>
  <si>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</si>
  <si>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</si>
  <si>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</si>
  <si>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</si>
  <si>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</si>
  <si>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</si>
  <si>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</si>
  <si>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</si>
  <si>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</si>
  <si>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</si>
  <si>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</si>
  <si>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</si>
  <si>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</si>
  <si>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</si>
  <si>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</si>
  <si>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</si>
  <si>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</si>
  <si>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</si>
  <si>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</si>
  <si>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</si>
  <si>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</si>
  <si>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</si>
  <si>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</si>
  <si>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</si>
  <si>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</si>
  <si>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</si>
  <si>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</si>
  <si>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</si>
  <si>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</si>
  <si>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</si>
  <si>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</si>
  <si>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</si>
  <si>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</si>
  <si>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</si>
  <si>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</si>
  <si>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</si>
  <si>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</si>
  <si>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</si>
  <si>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</si>
  <si>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</si>
  <si>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</si>
  <si>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</si>
  <si>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</si>
  <si>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</si>
  <si>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</si>
  <si>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</si>
  <si>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</si>
  <si>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</si>
  <si>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</si>
  <si>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</si>
  <si>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</si>
  <si>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</si>
  <si>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</si>
  <si>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</si>
  <si>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</si>
  <si>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</si>
  <si>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</si>
  <si>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</si>
  <si>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</si>
  <si>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</si>
  <si>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</si>
  <si>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</si>
  <si>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</si>
  <si>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</si>
  <si>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</si>
  <si>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</si>
  <si>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</si>
  <si>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</si>
  <si>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</si>
  <si>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</si>
  <si>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</si>
  <si>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</si>
  <si>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</si>
  <si>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</si>
  <si>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</si>
  <si>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</si>
  <si>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</si>
  <si>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</si>
  <si>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</si>
  <si>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</si>
  <si>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</si>
  <si>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</si>
  <si>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</si>
  <si>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</si>
  <si>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</si>
  <si>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</si>
  <si>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</si>
  <si>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</si>
  <si>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</si>
  <si>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</si>
  <si>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</si>
  <si>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</si>
  <si>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</si>
  <si>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</si>
  <si>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</si>
  <si>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</si>
  <si>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</si>
  <si>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</si>
  <si>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</si>
  <si>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</si>
  <si>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</si>
  <si>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</si>
  <si>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</si>
  <si>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</si>
  <si>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</si>
  <si>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</si>
  <si>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</si>
  <si>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</si>
  <si>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</si>
  <si>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</si>
  <si>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</si>
  <si>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</si>
  <si>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</si>
  <si>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</si>
  <si>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</si>
  <si>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</si>
  <si>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</si>
  <si>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</si>
  <si>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</si>
  <si>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</si>
  <si>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</si>
  <si>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</si>
  <si>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</si>
  <si>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</si>
  <si>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</si>
  <si>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</si>
  <si>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</si>
  <si>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</si>
  <si>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</si>
  <si>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</si>
  <si>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</si>
  <si>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</si>
  <si>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</si>
  <si>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</si>
  <si>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</si>
  <si>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</si>
  <si>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</si>
  <si>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</si>
  <si>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</si>
  <si>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</si>
  <si>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</si>
  <si>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</si>
  <si>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</si>
  <si>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</si>
  <si>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</si>
  <si>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</si>
  <si>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</si>
  <si>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</si>
  <si>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</si>
  <si>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</si>
  <si>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</si>
  <si>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</si>
  <si>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</si>
  <si>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</si>
  <si>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</si>
  <si>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</si>
  <si>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</si>
  <si>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</si>
  <si>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</si>
  <si>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</si>
  <si>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</si>
  <si>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</si>
  <si>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</si>
  <si>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</si>
  <si>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</si>
  <si>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</si>
  <si>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</si>
  <si>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</si>
  <si>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</si>
  <si>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</si>
  <si>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</si>
  <si>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</si>
  <si>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</si>
  <si>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</si>
  <si>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</si>
  <si>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</si>
  <si>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</si>
  <si>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</si>
  <si>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</si>
  <si>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</si>
  <si>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</si>
  <si>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</si>
  <si>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</si>
  <si>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</si>
  <si>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</si>
  <si>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</si>
  <si>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</si>
  <si>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</si>
  <si>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</si>
  <si>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</si>
  <si>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</si>
  <si>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</si>
  <si>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</si>
  <si>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</si>
  <si>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</si>
  <si>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</si>
  <si>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</si>
  <si>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</si>
  <si>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</si>
  <si>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</si>
  <si>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</si>
  <si>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</si>
  <si>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</si>
  <si>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</si>
  <si>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</si>
  <si>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</si>
  <si>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</si>
  <si>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</si>
  <si>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</si>
  <si>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</si>
  <si>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</si>
  <si>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</si>
  <si>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</si>
  <si>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</si>
  <si>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</si>
  <si>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</si>
  <si>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</si>
  <si>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</si>
  <si>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</si>
  <si>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</si>
  <si>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</si>
  <si>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</si>
  <si>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</si>
  <si>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</si>
  <si>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</si>
  <si>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</si>
  <si>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</si>
  <si>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</si>
  <si>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</si>
  <si>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</si>
  <si>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</si>
  <si>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</si>
  <si>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</si>
  <si>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</si>
  <si>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</si>
  <si>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</si>
  <si>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</si>
  <si>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</si>
  <si>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</si>
  <si>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</si>
  <si>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</si>
  <si>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</si>
  <si>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</si>
  <si>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</si>
  <si>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</si>
  <si>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</si>
  <si>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</si>
  <si>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</si>
  <si>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</si>
  <si>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</si>
  <si>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</si>
  <si>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</si>
  <si>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</si>
  <si>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</si>
  <si>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</si>
  <si>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</si>
  <si>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</si>
  <si>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</si>
  <si>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</si>
  <si>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</si>
  <si>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</si>
  <si>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</si>
  <si>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</si>
  <si>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</si>
  <si>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</si>
  <si>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</si>
  <si>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</si>
  <si>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</si>
  <si>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</si>
  <si>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</si>
  <si>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</si>
  <si>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</si>
  <si>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</si>
  <si>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</si>
  <si>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</si>
  <si>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</si>
  <si>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</si>
  <si>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</si>
  <si>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</si>
  <si>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</si>
  <si>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</si>
  <si>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</si>
  <si>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</si>
  <si>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</si>
  <si>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</si>
  <si>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</si>
  <si>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</si>
  <si>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</si>
  <si>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</si>
  <si>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</si>
  <si>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</si>
  <si>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</si>
  <si>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</si>
  <si>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</si>
  <si>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</si>
  <si>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</si>
  <si>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</si>
  <si>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</si>
  <si>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</si>
  <si>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</si>
  <si>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</si>
  <si>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</si>
  <si>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</si>
  <si>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</si>
  <si>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</si>
  <si>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</si>
  <si>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</si>
  <si>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</si>
  <si>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</si>
  <si>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</si>
  <si>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</si>
  <si>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</si>
  <si>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</si>
  <si>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</si>
  <si>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</si>
  <si>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</si>
  <si>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</si>
  <si>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</si>
  <si>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</si>
  <si>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</si>
  <si>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</si>
  <si>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</si>
  <si>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</si>
  <si>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</si>
  <si>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</si>
  <si>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</si>
  <si>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</si>
  <si>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</si>
  <si>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</si>
  <si>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</si>
  <si>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</si>
  <si>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</si>
  <si>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</si>
  <si>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</si>
  <si>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</si>
  <si>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</si>
  <si>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</si>
  <si>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</si>
  <si>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</si>
  <si>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</si>
  <si>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</si>
  <si>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</si>
  <si>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</si>
  <si>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</si>
  <si>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</si>
  <si>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</si>
  <si>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</si>
  <si>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</si>
  <si>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</si>
  <si>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</si>
  <si>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</si>
  <si>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</si>
  <si>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</si>
  <si>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</si>
  <si>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</si>
  <si>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</si>
  <si>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</si>
  <si>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</si>
  <si>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</si>
  <si>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</si>
  <si>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</si>
  <si>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</si>
  <si>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</si>
  <si>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</si>
  <si>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</si>
  <si>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</si>
  <si>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</si>
  <si>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</si>
  <si>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</si>
  <si>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</si>
  <si>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</si>
  <si>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</si>
  <si>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</si>
  <si>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</si>
  <si>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</si>
  <si>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</si>
  <si>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</si>
  <si>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</si>
  <si>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</si>
  <si>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</si>
  <si>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</si>
  <si>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</si>
  <si>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</si>
  <si>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</si>
  <si>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</si>
  <si>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</si>
  <si>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</si>
  <si>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</si>
  <si>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</si>
  <si>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</si>
  <si>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</si>
  <si>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</si>
  <si>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</si>
  <si>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</si>
  <si>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</si>
  <si>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</si>
  <si>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</si>
  <si>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</si>
  <si>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</si>
  <si>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</si>
  <si>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</si>
  <si>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</si>
  <si>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</si>
  <si>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</si>
  <si>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</si>
  <si>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</si>
  <si>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</si>
  <si>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</si>
  <si>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</si>
  <si>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</si>
  <si>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</si>
  <si>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</si>
  <si>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</si>
  <si>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</si>
  <si>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</si>
  <si>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</si>
  <si>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</si>
  <si>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</si>
  <si>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</si>
  <si>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</si>
  <si>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</si>
  <si>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</si>
  <si>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</si>
  <si>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</si>
  <si>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</si>
  <si>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</si>
  <si>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</si>
  <si>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</si>
  <si>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</si>
  <si>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</si>
  <si>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</si>
  <si>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</si>
  <si>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</si>
  <si>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</si>
  <si>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</si>
  <si>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</si>
  <si>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</si>
  <si>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</si>
  <si>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</si>
  <si>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</si>
  <si>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</si>
  <si>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</si>
  <si>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</si>
  <si>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</si>
  <si>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</si>
  <si>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</si>
  <si>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</si>
  <si>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</si>
  <si>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</si>
  <si>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</si>
  <si>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</si>
  <si>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</si>
  <si>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</si>
  <si>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</si>
  <si>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</si>
  <si>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</si>
  <si>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</si>
  <si>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</si>
  <si>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</si>
  <si>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</si>
  <si>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</si>
  <si>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</si>
  <si>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</si>
  <si>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</si>
  <si>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</si>
  <si>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</si>
  <si>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</si>
  <si>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</si>
  <si>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</si>
  <si>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</si>
  <si>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</si>
  <si>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</si>
  <si>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</si>
  <si>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</si>
  <si>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</si>
  <si>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</si>
  <si>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</si>
  <si>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</si>
  <si>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</si>
  <si>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</si>
  <si>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</si>
  <si>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</si>
  <si>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</si>
  <si>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</si>
  <si>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</si>
  <si>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</si>
  <si>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</si>
  <si>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</si>
  <si>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</si>
  <si>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</si>
  <si>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</si>
  <si>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</si>
  <si>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</si>
  <si>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</si>
  <si>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</si>
  <si>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</si>
  <si>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</si>
  <si>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</si>
  <si>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</si>
  <si>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</si>
  <si>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</si>
  <si>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</si>
  <si>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</si>
  <si>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</si>
  <si>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</si>
  <si>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</si>
  <si>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</si>
  <si>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</si>
  <si>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</si>
  <si>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</si>
  <si>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</si>
  <si>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</si>
  <si>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</si>
  <si>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</si>
  <si>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</si>
  <si>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</si>
  <si>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</si>
  <si>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</si>
  <si>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</si>
  <si>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</si>
  <si>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</si>
  <si>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</si>
  <si>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</si>
  <si>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</si>
  <si>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</si>
  <si>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</si>
  <si>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</si>
  <si>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</si>
  <si>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</si>
  <si>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</si>
  <si>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</si>
  <si>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</si>
  <si>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</si>
  <si>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</si>
  <si>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</si>
  <si>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</si>
  <si>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</si>
  <si>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</si>
  <si>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</si>
  <si>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</si>
  <si>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</si>
  <si>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</si>
  <si>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</si>
  <si>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</si>
  <si>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</si>
  <si>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</si>
  <si>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</si>
  <si>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</si>
  <si>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</si>
  <si>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</si>
  <si>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</si>
  <si>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</si>
  <si>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</si>
  <si>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</si>
  <si>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</si>
  <si>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</si>
  <si>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</si>
  <si>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</si>
  <si>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</si>
  <si>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</si>
  <si>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</si>
  <si>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</si>
  <si>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</si>
  <si>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</si>
  <si>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</si>
  <si>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</si>
  <si>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</si>
  <si>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</si>
  <si>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</si>
  <si>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</si>
  <si>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</si>
  <si>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</si>
  <si>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</si>
  <si>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</si>
  <si>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</si>
  <si>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</si>
  <si>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</si>
  <si>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</si>
  <si>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</si>
  <si>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</si>
  <si>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</si>
  <si>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</si>
  <si>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</si>
  <si>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</si>
  <si>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</si>
  <si>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</si>
  <si>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</si>
  <si>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</si>
  <si>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</si>
  <si>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</si>
  <si>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</si>
  <si>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</si>
  <si>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</si>
  <si>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</si>
  <si>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</si>
  <si>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</si>
  <si>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</si>
  <si>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</si>
  <si>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</si>
  <si>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</si>
  <si>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</si>
  <si>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</si>
  <si>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</si>
  <si>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</si>
  <si>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</si>
  <si>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</si>
  <si>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</si>
  <si>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</si>
  <si>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</si>
  <si>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</si>
  <si>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</si>
  <si>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</si>
  <si>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</si>
  <si>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</si>
  <si>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</si>
  <si>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</si>
  <si>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</si>
  <si>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</si>
  <si>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</si>
  <si>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</si>
  <si>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</si>
  <si>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</si>
  <si>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</si>
  <si>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</si>
  <si>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</si>
  <si>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</si>
  <si>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</si>
  <si>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</si>
  <si>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</si>
  <si>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</si>
  <si>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</si>
  <si>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</si>
  <si>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</si>
  <si>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</si>
  <si>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</si>
  <si>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</si>
  <si>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</si>
  <si>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</si>
  <si>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</si>
  <si>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</si>
  <si>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</si>
  <si>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</si>
  <si>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</si>
  <si>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</si>
  <si>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</si>
  <si>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</si>
  <si>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</si>
  <si>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</si>
  <si>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</si>
  <si>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</si>
  <si>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</si>
  <si>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</si>
  <si>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</si>
  <si>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</si>
  <si>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</si>
  <si>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</si>
  <si>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</si>
  <si>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</si>
  <si>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</si>
  <si>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</si>
  <si>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</si>
  <si>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</si>
  <si>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</si>
  <si>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</si>
  <si>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</si>
  <si>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</si>
  <si>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</si>
  <si>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</si>
  <si>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</si>
  <si>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</si>
  <si>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</si>
  <si>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</si>
  <si>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</si>
  <si>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</si>
  <si>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</si>
  <si>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</si>
  <si>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</si>
  <si>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</si>
  <si>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</si>
  <si>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</si>
  <si>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</si>
  <si>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</si>
  <si>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</si>
  <si>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</si>
  <si>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</si>
  <si>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</si>
  <si>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</si>
  <si>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</si>
  <si>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</si>
  <si>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</si>
  <si>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</si>
  <si>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</si>
  <si>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</si>
  <si>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</si>
  <si>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</si>
  <si>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</si>
  <si>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</si>
  <si>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</si>
  <si>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</si>
  <si>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</si>
  <si>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</si>
  <si>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</si>
  <si>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</si>
  <si>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</si>
  <si>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</si>
  <si>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</si>
  <si>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</si>
  <si>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</si>
  <si>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</si>
  <si>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</si>
  <si>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</si>
  <si>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</si>
  <si>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</si>
  <si>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</si>
  <si>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</si>
  <si>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</si>
  <si>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</si>
  <si>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</si>
  <si>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</si>
  <si>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</si>
  <si>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</si>
  <si>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</si>
  <si>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</si>
  <si>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</si>
  <si>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</si>
  <si>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</si>
  <si>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</si>
  <si>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</si>
  <si>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</si>
  <si>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</si>
  <si>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</si>
  <si>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</si>
  <si>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</si>
  <si>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</si>
  <si>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</si>
  <si>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</si>
  <si>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</si>
  <si>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</si>
  <si>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</si>
  <si>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</si>
  <si>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</si>
  <si>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</si>
  <si>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</si>
  <si>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</si>
  <si>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</si>
  <si>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</si>
  <si>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</si>
  <si>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</si>
  <si>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</si>
  <si>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</si>
  <si>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</si>
  <si>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</si>
  <si>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</si>
  <si>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</si>
  <si>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</si>
  <si>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</si>
  <si>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</si>
  <si>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</si>
  <si>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</si>
  <si>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</si>
  <si>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</si>
  <si>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</si>
  <si>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</si>
  <si>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</si>
  <si>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</si>
  <si>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</si>
  <si>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</si>
  <si>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</si>
  <si>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</si>
  <si>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</si>
  <si>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</si>
  <si>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</si>
  <si>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</si>
  <si>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</si>
  <si>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</si>
  <si>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</si>
  <si>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</si>
  <si>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</si>
  <si>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</si>
  <si>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</si>
  <si>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</si>
  <si>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</si>
  <si>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</si>
  <si>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</si>
  <si>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</si>
  <si>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</si>
  <si>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</si>
  <si>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</si>
  <si>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</si>
  <si>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</si>
  <si>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</si>
  <si>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</si>
  <si>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</si>
  <si>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</si>
  <si>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</si>
  <si>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</si>
  <si>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</si>
  <si>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</si>
  <si>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</si>
  <si>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</si>
  <si>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</si>
  <si>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</si>
  <si>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</si>
  <si>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</si>
  <si>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</si>
  <si>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</si>
  <si>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</si>
  <si>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</si>
  <si>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</si>
  <si>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</si>
  <si>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</si>
  <si>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</si>
  <si>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</si>
  <si>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</si>
  <si>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</si>
  <si>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</si>
  <si>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</si>
  <si>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</si>
  <si>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</si>
  <si>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</si>
  <si>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</si>
  <si>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</si>
  <si>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</si>
  <si>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</si>
  <si>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</si>
  <si>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</si>
  <si>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</si>
  <si>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</si>
  <si>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</si>
  <si>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</si>
  <si>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</si>
  <si>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</si>
  <si>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</si>
  <si>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</si>
  <si>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</si>
  <si>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</si>
  <si>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</si>
  <si>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</si>
  <si>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</si>
  <si>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</si>
  <si>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</si>
  <si>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</si>
  <si>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</si>
  <si>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</si>
  <si>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</si>
  <si>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</si>
  <si>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</si>
  <si>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</si>
  <si>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</si>
  <si>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</si>
  <si>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</si>
  <si>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</si>
  <si>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</si>
  <si>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</si>
  <si>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</si>
  <si>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</si>
  <si>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</si>
  <si>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</si>
  <si>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</si>
  <si>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</si>
  <si>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</si>
  <si>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</si>
  <si>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</si>
  <si>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</si>
  <si>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</si>
  <si>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</si>
  <si>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</si>
  <si>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</si>
  <si>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</si>
  <si>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</si>
  <si>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</si>
  <si>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</si>
  <si>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</si>
  <si>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</si>
  <si>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</si>
  <si>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</si>
  <si>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</si>
  <si>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</si>
  <si>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</si>
  <si>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</si>
  <si>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</si>
  <si>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</si>
  <si>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</si>
  <si>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</si>
  <si>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</si>
  <si>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</si>
  <si>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</si>
  <si>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</si>
  <si>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</si>
  <si>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</si>
  <si>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</si>
  <si>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</si>
  <si>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</si>
  <si>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</si>
  <si>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</si>
  <si>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</si>
  <si>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</si>
  <si>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</si>
  <si>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</si>
  <si>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</si>
  <si>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</si>
  <si>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</si>
  <si>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</si>
  <si>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</si>
  <si>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</si>
  <si>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</si>
  <si>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</si>
  <si>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</si>
  <si>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</si>
  <si>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</si>
  <si>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</si>
  <si>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</si>
  <si>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</si>
  <si>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</si>
  <si>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</si>
  <si>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</si>
  <si>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</si>
  <si>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</si>
  <si>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</si>
  <si>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</si>
  <si>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</si>
  <si>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</si>
  <si>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</si>
  <si>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</si>
  <si>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</si>
  <si>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</si>
  <si>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</si>
  <si>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</si>
  <si>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</si>
  <si>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</si>
  <si>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</si>
  <si>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</si>
  <si>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</si>
  <si>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</si>
  <si>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</si>
  <si>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</si>
  <si>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</si>
  <si>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</si>
  <si>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</si>
  <si>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</si>
  <si>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</si>
  <si>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</si>
  <si>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</si>
  <si>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</si>
  <si>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</si>
  <si>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</si>
  <si>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</si>
  <si>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</si>
  <si>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</si>
  <si>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</si>
  <si>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</si>
  <si>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</si>
  <si>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</si>
  <si>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</si>
  <si>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</si>
  <si>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</si>
  <si>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</si>
  <si>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</si>
  <si>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</si>
  <si>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</si>
  <si>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</si>
  <si>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</si>
  <si>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</si>
  <si>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</si>
  <si>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</si>
  <si>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</si>
  <si>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</si>
  <si>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</si>
  <si>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</si>
  <si>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</si>
  <si>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</si>
  <si>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</si>
  <si>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</si>
  <si>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</si>
  <si>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</si>
  <si>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</si>
  <si>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</si>
  <si>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</si>
  <si>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</si>
  <si>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</si>
  <si>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</si>
  <si>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</si>
  <si>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</si>
  <si>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</si>
  <si>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</si>
  <si>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</si>
  <si>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</si>
  <si>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</si>
  <si>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</si>
  <si>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</si>
  <si>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</si>
  <si>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</si>
  <si>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</si>
  <si>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</si>
  <si>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</si>
  <si>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</si>
  <si>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</si>
  <si>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</si>
  <si>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</si>
  <si>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</si>
  <si>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</si>
  <si>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</si>
  <si>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</si>
  <si>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</si>
  <si>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</si>
  <si>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</si>
  <si>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</si>
  <si>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</si>
  <si>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</si>
  <si>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</si>
  <si>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</si>
  <si>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</si>
  <si>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</si>
  <si>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</si>
  <si>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</si>
  <si>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</si>
  <si>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</si>
  <si>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</si>
  <si>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</si>
  <si>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</si>
  <si>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</si>
  <si>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</si>
  <si>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</si>
  <si>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</si>
  <si>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</si>
  <si>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</si>
  <si>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</si>
  <si>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</si>
  <si>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</si>
  <si>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</si>
  <si>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</si>
  <si>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</si>
  <si>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</si>
  <si>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</si>
  <si>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</si>
  <si>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</si>
  <si>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</si>
  <si>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</si>
  <si>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</si>
  <si>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</si>
  <si>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</si>
  <si>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</si>
  <si>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</si>
  <si>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</si>
  <si>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</si>
  <si>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</si>
  <si>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</si>
  <si>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</si>
  <si>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</si>
  <si>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</si>
  <si>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</si>
  <si>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</si>
  <si>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</si>
  <si>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</si>
  <si>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</si>
  <si>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</si>
  <si>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</si>
  <si>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</si>
  <si>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</si>
  <si>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</si>
  <si>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</si>
  <si>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</si>
  <si>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</si>
  <si>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</si>
  <si>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</si>
  <si>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</si>
  <si>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</si>
  <si>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</si>
  <si>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</si>
  <si>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</si>
  <si>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</si>
  <si>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</si>
  <si>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</si>
  <si>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</si>
  <si>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</si>
  <si>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</si>
  <si>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</si>
  <si>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</si>
  <si>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</si>
  <si>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</si>
  <si>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</si>
  <si>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</si>
  <si>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</si>
  <si>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</si>
  <si>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</si>
  <si>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</si>
  <si>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</si>
  <si>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</si>
  <si>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</si>
  <si>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</si>
  <si>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</si>
  <si>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</si>
  <si>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</si>
  <si>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</si>
  <si>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</si>
  <si>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</si>
  <si>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</si>
  <si>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</si>
  <si>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</si>
  <si>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</si>
  <si>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</si>
  <si>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</si>
  <si>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</si>
  <si>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</si>
  <si>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</si>
  <si>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</si>
  <si>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</si>
  <si>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</si>
  <si>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</si>
  <si>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</si>
  <si>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</si>
  <si>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</si>
  <si>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</si>
  <si>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</si>
  <si>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</si>
  <si>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</si>
  <si>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</si>
  <si>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</si>
  <si>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</si>
  <si>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</si>
  <si>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</si>
  <si>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</si>
  <si>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</si>
  <si>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</si>
  <si>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</si>
  <si>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</si>
  <si>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</si>
  <si>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</si>
  <si>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</si>
  <si>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</si>
  <si>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</si>
  <si>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</si>
  <si>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</si>
  <si>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</si>
  <si>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</si>
  <si>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</si>
  <si>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</si>
  <si>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</si>
  <si>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</si>
  <si>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</si>
  <si>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</si>
  <si>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</si>
  <si>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</si>
  <si>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</si>
  <si>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</si>
  <si>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</si>
  <si>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</si>
  <si>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</si>
  <si>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</si>
  <si>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</si>
  <si>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</si>
  <si>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</si>
  <si>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</si>
  <si>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</si>
  <si>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</si>
  <si>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</si>
  <si>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</si>
  <si>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</si>
  <si>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</si>
  <si>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</si>
  <si>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</si>
  <si>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</si>
  <si>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</si>
  <si>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</si>
  <si>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</si>
  <si>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</si>
  <si>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</si>
  <si>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</si>
  <si>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</si>
  <si>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</si>
  <si>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</si>
  <si>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</si>
  <si>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</si>
  <si>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</si>
  <si>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</si>
  <si>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</si>
  <si>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</si>
  <si>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</si>
  <si>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</si>
  <si>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</si>
  <si>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</si>
  <si>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</si>
  <si>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</si>
  <si>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</si>
  <si>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</si>
  <si>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</si>
  <si>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</si>
  <si>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</si>
  <si>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</si>
  <si>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</si>
  <si>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</si>
  <si>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</si>
  <si>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</si>
  <si>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</si>
  <si>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</si>
  <si>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</si>
  <si>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</si>
  <si>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</si>
  <si>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</si>
  <si>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</si>
  <si>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</si>
  <si>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</si>
  <si>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</si>
  <si>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</si>
  <si>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</si>
  <si>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</si>
  <si>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</si>
  <si>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</si>
  <si>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</si>
  <si>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</si>
  <si>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</si>
  <si>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</si>
  <si>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</si>
  <si>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</si>
  <si>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</si>
  <si>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</si>
  <si>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</si>
  <si>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</si>
  <si>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</si>
  <si>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</si>
  <si>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</si>
  <si>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</si>
  <si>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</si>
  <si>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</si>
  <si>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</si>
  <si>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</si>
  <si>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</si>
  <si>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</si>
  <si>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</si>
  <si>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</si>
  <si>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</si>
  <si>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</si>
  <si>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</si>
  <si>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</si>
  <si>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</si>
  <si>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</si>
  <si>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</si>
  <si>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</si>
  <si>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</si>
  <si>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</si>
  <si>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</si>
  <si>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</si>
  <si>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</si>
  <si>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</si>
  <si>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</si>
  <si>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</si>
  <si>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</si>
  <si>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</si>
  <si>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</si>
  <si>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</si>
  <si>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</si>
  <si>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</si>
  <si>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</si>
  <si>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</si>
  <si>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</si>
  <si>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</si>
  <si>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</si>
  <si>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</si>
  <si>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</si>
  <si>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</si>
  <si>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</si>
  <si>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</si>
  <si>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</si>
  <si>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</si>
  <si>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</si>
  <si>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</si>
  <si>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</si>
  <si>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</si>
  <si>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</si>
  <si>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</si>
  <si>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</si>
  <si>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</si>
  <si>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</si>
  <si>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</si>
  <si>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</si>
  <si>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</si>
  <si>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</si>
  <si>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</si>
  <si>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</si>
  <si>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</si>
  <si>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</si>
  <si>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</si>
  <si>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</si>
  <si>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</si>
  <si>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</si>
  <si>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</si>
  <si>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</si>
  <si>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</si>
  <si>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</si>
  <si>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</si>
  <si>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</si>
  <si>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</si>
  <si>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</si>
  <si>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</si>
  <si>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</si>
  <si>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</si>
  <si>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</si>
  <si>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</si>
  <si>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</si>
  <si>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</si>
  <si>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</si>
  <si>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</si>
  <si>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</si>
  <si>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</si>
  <si>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</si>
  <si>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</si>
  <si>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</si>
  <si>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</si>
  <si>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</si>
  <si>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</si>
  <si>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</si>
  <si>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</si>
  <si>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</si>
  <si>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</si>
  <si>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</si>
  <si>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</si>
  <si>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</si>
  <si>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</si>
  <si>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</si>
  <si>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</si>
  <si>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</si>
  <si>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</si>
  <si>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</si>
  <si>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</si>
  <si>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</si>
  <si>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</si>
  <si>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</si>
  <si>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</si>
  <si>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</si>
  <si>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</si>
  <si>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</si>
  <si>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</si>
  <si>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</si>
  <si>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</si>
  <si>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</si>
  <si>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</si>
  <si>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</si>
  <si>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</si>
  <si>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</si>
  <si>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</si>
  <si>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</si>
  <si>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</si>
  <si>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</si>
  <si>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</si>
  <si>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</si>
  <si>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</si>
  <si>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</si>
  <si>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</si>
  <si>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</si>
  <si>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</si>
  <si>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</si>
  <si>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</si>
  <si>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</si>
  <si>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</si>
  <si>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</si>
  <si>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</si>
  <si>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</si>
  <si>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</si>
  <si>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</si>
  <si>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</si>
  <si>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</si>
  <si>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</si>
  <si>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</si>
  <si>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</si>
  <si>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</si>
  <si>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</si>
  <si>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</si>
  <si>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</si>
  <si>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</si>
  <si>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</si>
  <si>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</si>
  <si>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</si>
  <si>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</si>
  <si>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</si>
  <si>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</si>
  <si>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</si>
  <si>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</si>
  <si>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</si>
  <si>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</si>
  <si>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</si>
  <si>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</si>
  <si>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</si>
  <si>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</si>
  <si>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</si>
  <si>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</si>
  <si>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</si>
  <si>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</si>
  <si>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</si>
  <si>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</si>
  <si>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</si>
  <si>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</si>
  <si>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</si>
  <si>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</si>
  <si>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</si>
  <si>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</si>
  <si>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</si>
  <si>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</si>
  <si>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</si>
  <si>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</si>
  <si>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</si>
  <si>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</si>
  <si>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</si>
  <si>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</si>
  <si>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</si>
  <si>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</si>
  <si>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</si>
  <si>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</si>
  <si>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</si>
  <si>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</si>
  <si>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</si>
  <si>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</si>
  <si>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</si>
  <si>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</si>
  <si>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</si>
  <si>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</si>
  <si>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</si>
  <si>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</si>
  <si>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</si>
  <si>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</si>
  <si>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</si>
  <si>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</si>
  <si>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</si>
  <si>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</si>
  <si>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</si>
  <si>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</si>
  <si>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</si>
  <si>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</si>
  <si>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</si>
  <si>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</si>
  <si>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</si>
  <si>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</si>
  <si>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</si>
  <si>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</si>
  <si>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</si>
  <si>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</si>
  <si>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</si>
  <si>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</si>
  <si>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</si>
  <si>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</si>
  <si>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</si>
  <si>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</si>
  <si>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</si>
  <si>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</si>
  <si>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</si>
  <si>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</si>
  <si>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</si>
  <si>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</si>
  <si>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</si>
  <si>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</si>
  <si>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</si>
  <si>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</si>
  <si>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</si>
  <si>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</si>
  <si>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</si>
  <si>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</si>
  <si>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</si>
  <si>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</si>
  <si>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</si>
  <si>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</si>
  <si>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</si>
  <si>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</si>
  <si>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</si>
  <si>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</si>
  <si>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</si>
  <si>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</si>
  <si>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</si>
  <si>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</si>
  <si>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</si>
  <si>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</si>
  <si>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</si>
  <si>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</si>
  <si>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</si>
  <si>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</si>
  <si>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</si>
  <si>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</si>
  <si>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</si>
  <si>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</si>
  <si>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</si>
  <si>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</si>
  <si>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</si>
  <si>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</si>
  <si>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</si>
  <si>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</si>
  <si>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</si>
  <si>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</si>
  <si>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</si>
  <si>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</si>
  <si>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</si>
  <si>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</si>
  <si>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</si>
  <si>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</si>
  <si>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</si>
  <si>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</si>
  <si>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</si>
  <si>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</si>
  <si>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</si>
  <si>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</si>
  <si>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</si>
  <si>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</si>
  <si>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</si>
  <si>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</si>
  <si>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</si>
  <si>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</si>
  <si>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</si>
  <si>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</si>
  <si>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</si>
  <si>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</si>
  <si>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</si>
  <si>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</si>
  <si>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</si>
  <si>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</si>
  <si>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</si>
  <si>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</si>
  <si>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</si>
  <si>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</si>
  <si>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</si>
  <si>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</si>
  <si>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</si>
  <si>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</si>
  <si>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</si>
  <si>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</si>
  <si>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</si>
  <si>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</si>
  <si>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</si>
  <si>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</si>
  <si>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</si>
  <si>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</si>
  <si>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</si>
  <si>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</si>
  <si>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</si>
  <si>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</si>
  <si>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</si>
  <si>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</si>
  <si>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</si>
  <si>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</si>
  <si>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</si>
  <si>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</si>
  <si>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</si>
  <si>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</si>
  <si>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</si>
  <si>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</si>
  <si>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</si>
  <si>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</si>
  <si>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</si>
  <si>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</si>
  <si>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</si>
  <si>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</si>
  <si>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</si>
  <si>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</si>
  <si>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</si>
  <si>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</si>
  <si>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</si>
  <si>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</si>
  <si>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</si>
  <si>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</si>
  <si>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</si>
  <si>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</si>
  <si>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</si>
  <si>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</si>
  <si>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</si>
  <si>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</si>
  <si>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</si>
  <si>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</si>
  <si>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</si>
  <si>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</si>
  <si>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</si>
  <si>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</si>
  <si>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</si>
  <si>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</si>
  <si>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</si>
  <si>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</si>
  <si>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</si>
  <si>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</si>
  <si>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</si>
  <si>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</si>
  <si>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</si>
  <si>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</si>
  <si>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</si>
  <si>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</si>
  <si>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</si>
  <si>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</si>
  <si>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</si>
  <si>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</si>
  <si>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</si>
  <si>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</si>
  <si>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</si>
  <si>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</si>
  <si>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</si>
  <si>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</si>
  <si>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</si>
  <si>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</si>
  <si>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</si>
  <si>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</si>
  <si>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</si>
  <si>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</si>
  <si>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</si>
  <si>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</si>
  <si>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</si>
  <si>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</si>
  <si>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</si>
  <si>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</si>
  <si>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</si>
  <si>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</si>
  <si>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</si>
  <si>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</si>
  <si>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</si>
  <si>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</si>
  <si>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</si>
  <si>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</si>
  <si>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</si>
  <si>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</si>
  <si>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</si>
  <si>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</si>
  <si>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</si>
  <si>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</si>
  <si>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</si>
  <si>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</si>
  <si>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</si>
  <si>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</si>
  <si>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</si>
  <si>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</si>
  <si>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</si>
  <si>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</si>
  <si>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</si>
  <si>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</si>
  <si>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</si>
  <si>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</si>
  <si>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</si>
  <si>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</si>
  <si>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</si>
  <si>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</si>
  <si>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</si>
  <si>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</si>
  <si>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</si>
  <si>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</si>
  <si>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</si>
  <si>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</si>
  <si>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</si>
  <si>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</si>
  <si>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</si>
  <si>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</si>
  <si>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</si>
  <si>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</si>
  <si>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</si>
  <si>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</si>
  <si>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</si>
  <si>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</si>
  <si>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</si>
  <si>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</si>
  <si>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</si>
  <si>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</si>
  <si>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</si>
  <si>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</si>
  <si>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</si>
  <si>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</si>
  <si>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</si>
  <si>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</si>
  <si>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</si>
  <si>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</si>
  <si>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</si>
  <si>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</si>
  <si>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</si>
  <si>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</si>
  <si>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</si>
  <si>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</si>
  <si>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</si>
  <si>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</si>
  <si>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</si>
  <si>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</si>
  <si>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</si>
  <si>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</si>
  <si>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</si>
  <si>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</si>
  <si>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</si>
  <si>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</si>
  <si>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</si>
  <si>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</si>
  <si>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</si>
  <si>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</si>
  <si>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</si>
  <si>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</si>
  <si>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</si>
  <si>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</si>
  <si>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</si>
  <si>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</si>
  <si>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</si>
  <si>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</si>
  <si>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</si>
  <si>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</si>
  <si>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</si>
  <si>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</si>
  <si>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</si>
  <si>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</si>
  <si>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</si>
  <si>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</si>
  <si>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</si>
  <si>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</si>
  <si>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</si>
  <si>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</si>
  <si>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</si>
  <si>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</si>
  <si>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</si>
  <si>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</si>
  <si>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</si>
  <si>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</si>
  <si>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</si>
  <si>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</si>
  <si>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</si>
  <si>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</si>
  <si>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</si>
  <si>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</si>
  <si>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</si>
  <si>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</si>
  <si>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</si>
  <si>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</si>
  <si>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</si>
  <si>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</si>
  <si>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</si>
  <si>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</si>
  <si>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</si>
  <si>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</si>
  <si>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</si>
  <si>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</si>
  <si>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</si>
  <si>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</si>
  <si>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</si>
  <si>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</si>
  <si>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</si>
  <si>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</si>
  <si>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</si>
  <si>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</si>
  <si>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</si>
  <si>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</si>
  <si>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</si>
  <si>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</si>
  <si>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</si>
  <si>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</si>
  <si>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</si>
  <si>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</si>
  <si>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</si>
  <si>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</si>
  <si>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</si>
  <si>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</si>
  <si>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</si>
  <si>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</si>
  <si>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</si>
  <si>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</si>
  <si>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</si>
  <si>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</si>
  <si>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</si>
  <si>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</si>
  <si>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</si>
  <si>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</si>
  <si>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</si>
  <si>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</si>
  <si>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</si>
  <si>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</si>
  <si>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</si>
  <si>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</si>
  <si>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</si>
  <si>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</si>
  <si>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</si>
  <si>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</si>
  <si>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</si>
  <si>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</si>
  <si>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</si>
  <si>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</si>
  <si>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</si>
  <si>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</si>
  <si>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</si>
  <si>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</si>
  <si>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</si>
  <si>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</si>
  <si>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</si>
  <si>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</si>
  <si>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</si>
  <si>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</si>
  <si>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</si>
  <si>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</si>
  <si>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</si>
  <si>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</si>
  <si>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</si>
  <si>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</si>
  <si>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</si>
  <si>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</si>
  <si>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</si>
  <si>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</si>
  <si>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</si>
  <si>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</si>
  <si>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</si>
  <si>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</si>
  <si>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</si>
  <si>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</si>
  <si>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</si>
  <si>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</si>
  <si>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</si>
  <si>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</si>
  <si>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</si>
  <si>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</si>
  <si>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</si>
  <si>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</si>
  <si>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</si>
  <si>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</si>
  <si>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</si>
  <si>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</si>
  <si>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</si>
  <si>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</si>
  <si>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</si>
  <si>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</si>
  <si>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</si>
  <si>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</si>
  <si>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</si>
  <si>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</si>
  <si>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</si>
  <si>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</si>
  <si>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</si>
  <si>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</si>
  <si>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</si>
  <si>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</si>
  <si>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</si>
  <si>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</si>
  <si>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</si>
  <si>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</si>
  <si>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</si>
  <si>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</si>
  <si>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</si>
  <si>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</si>
  <si>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</si>
  <si>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</si>
  <si>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</si>
  <si>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</si>
  <si>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</si>
  <si>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</si>
  <si>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</si>
  <si>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</si>
  <si>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</si>
  <si>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</si>
  <si>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</si>
  <si>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</si>
  <si>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</si>
  <si>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</si>
  <si>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</si>
  <si>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</si>
  <si>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</si>
  <si>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</si>
  <si>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</si>
  <si>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</si>
  <si>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</si>
  <si>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</si>
  <si>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</si>
  <si>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</si>
  <si>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</si>
  <si>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</si>
  <si>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</si>
  <si>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</si>
  <si>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</si>
  <si>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</si>
  <si>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</si>
  <si>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</si>
  <si>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</si>
  <si>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</si>
  <si>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</si>
  <si>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</si>
  <si>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</si>
  <si>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</si>
  <si>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</si>
  <si>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</si>
  <si>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</si>
  <si>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</si>
  <si>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</si>
  <si>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</si>
  <si>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</si>
  <si>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</si>
  <si>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</si>
  <si>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</si>
  <si>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</si>
  <si>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</si>
  <si>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</si>
  <si>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</si>
  <si>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</si>
  <si>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</si>
  <si>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</si>
  <si>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</si>
  <si>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</si>
  <si>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</si>
  <si>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</si>
  <si>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</si>
  <si>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</si>
  <si>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</si>
  <si>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</si>
  <si>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</si>
  <si>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</si>
  <si>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</si>
  <si>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</si>
  <si>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</si>
  <si>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</si>
  <si>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</si>
  <si>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</si>
  <si>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</si>
  <si>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</si>
  <si>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</si>
  <si>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</si>
  <si>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</si>
  <si>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</si>
  <si>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</si>
  <si>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</si>
  <si>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</si>
  <si>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</si>
  <si>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</si>
  <si>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</si>
  <si>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</si>
  <si>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</si>
  <si>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</si>
  <si>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</si>
  <si>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</si>
  <si>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</si>
  <si>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</si>
  <si>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</si>
  <si>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</si>
  <si>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</si>
  <si>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</si>
  <si>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</si>
  <si>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</si>
  <si>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</si>
  <si>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</si>
  <si>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</si>
  <si>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</si>
  <si>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</si>
  <si>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</si>
  <si>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</si>
  <si>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</si>
  <si>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</si>
  <si>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</si>
  <si>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</si>
  <si>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</si>
  <si>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</si>
  <si>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</si>
  <si>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</si>
  <si>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</si>
  <si>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</si>
  <si>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</si>
  <si>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</si>
  <si>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</si>
  <si>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</si>
  <si>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</si>
  <si>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</si>
  <si>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</si>
  <si>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</si>
  <si>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</si>
  <si>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</si>
  <si>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</si>
  <si>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</si>
  <si>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</si>
  <si>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</si>
  <si>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</si>
  <si>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</si>
  <si>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</si>
  <si>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</si>
  <si>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</si>
  <si>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</si>
  <si>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</si>
  <si>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</si>
  <si>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</si>
  <si>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</si>
  <si>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</si>
  <si>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</si>
  <si>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</si>
  <si>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</si>
  <si>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</si>
  <si>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</si>
  <si>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</si>
  <si>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</si>
  <si>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</si>
  <si>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</si>
  <si>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</si>
  <si>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</si>
  <si>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</si>
  <si>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</si>
  <si>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</si>
  <si>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</si>
  <si>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</si>
  <si>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</si>
  <si>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</si>
  <si>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</si>
  <si>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</si>
  <si>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</si>
  <si>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</si>
  <si>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</si>
  <si>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</si>
  <si>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</si>
  <si>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</si>
  <si>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</si>
  <si>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</si>
  <si>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</si>
  <si>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</si>
  <si>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</si>
  <si>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</si>
  <si>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</si>
  <si>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</si>
  <si>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</si>
  <si>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</si>
  <si>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</si>
  <si>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</si>
  <si>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</si>
  <si>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</si>
  <si>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</si>
  <si>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</si>
  <si>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</si>
  <si>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</si>
  <si>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</si>
  <si>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</si>
  <si>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</si>
  <si>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</si>
  <si>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</si>
  <si>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</si>
  <si>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</si>
  <si>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</si>
  <si>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</si>
  <si>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</si>
  <si>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</si>
  <si>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</si>
  <si>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</si>
  <si>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</si>
  <si>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</si>
  <si>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</si>
  <si>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</si>
  <si>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</si>
  <si>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</si>
  <si>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</si>
  <si>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</si>
  <si>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</si>
  <si>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</si>
  <si>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</si>
  <si>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</si>
  <si>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</si>
  <si>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</si>
  <si>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</si>
  <si>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</si>
  <si>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</si>
  <si>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</si>
  <si>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</si>
  <si>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</si>
  <si>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</si>
  <si>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</si>
  <si>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</si>
  <si>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</si>
  <si>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</si>
  <si>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</si>
  <si>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</si>
  <si>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</si>
  <si>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</si>
  <si>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</si>
  <si>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</si>
  <si>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</si>
  <si>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</si>
  <si>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</si>
  <si>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</si>
  <si>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</si>
  <si>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</si>
  <si>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</si>
  <si>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</si>
  <si>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</si>
  <si>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</si>
  <si>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</si>
  <si>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</si>
  <si>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</si>
  <si>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</si>
  <si>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</si>
  <si>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</si>
  <si>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</si>
  <si>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</si>
  <si>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</si>
  <si>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</si>
  <si>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</si>
  <si>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</si>
  <si>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</si>
  <si>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</si>
  <si>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</si>
  <si>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</si>
  <si>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</si>
  <si>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</si>
  <si>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</si>
  <si>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</si>
  <si>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</si>
  <si>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</si>
  <si>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</si>
  <si>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</si>
  <si>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</si>
  <si>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</si>
  <si>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</si>
  <si>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</si>
  <si>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</si>
  <si>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</si>
  <si>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</si>
  <si>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</si>
  <si>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</si>
  <si>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</si>
  <si>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</si>
  <si>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</si>
  <si>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</si>
  <si>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</si>
  <si>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</si>
  <si>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</si>
  <si>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</si>
  <si>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</si>
  <si>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</si>
  <si>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</si>
  <si>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</si>
  <si>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</si>
  <si>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</si>
  <si>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</si>
  <si>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</si>
  <si>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</si>
  <si>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</si>
  <si>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</si>
  <si>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</si>
  <si>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</si>
  <si>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</si>
  <si>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</si>
  <si>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</si>
  <si>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</si>
  <si>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</si>
  <si>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</si>
  <si>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</si>
  <si>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</si>
  <si>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</si>
  <si>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</si>
  <si>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</si>
  <si>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</si>
  <si>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</si>
  <si>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</si>
  <si>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</si>
  <si>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</si>
  <si>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</si>
  <si>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</si>
  <si>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</si>
  <si>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</si>
  <si>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</si>
  <si>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</si>
  <si>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</si>
  <si>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</si>
  <si>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</si>
  <si>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</si>
  <si>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</si>
  <si>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</si>
  <si>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</si>
  <si>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</si>
  <si>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</si>
  <si>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</si>
  <si>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</si>
  <si>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</si>
  <si>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</si>
  <si>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</si>
  <si>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</si>
  <si>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</si>
  <si>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</si>
  <si>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</si>
  <si>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</si>
  <si>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</si>
  <si>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</si>
  <si>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</si>
  <si>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</si>
  <si>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</si>
  <si>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</si>
  <si>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</si>
  <si>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</si>
  <si>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</si>
  <si>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</si>
  <si>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</si>
  <si>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</si>
  <si>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</si>
  <si>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</si>
  <si>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</si>
  <si>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</si>
  <si>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</si>
  <si>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</si>
  <si>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</si>
  <si>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</si>
  <si>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</si>
  <si>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</si>
  <si>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</si>
  <si>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</si>
  <si>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</si>
  <si>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</si>
  <si>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</si>
  <si>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</si>
  <si>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</si>
  <si>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</si>
  <si>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</si>
  <si>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</si>
  <si>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</si>
  <si>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</si>
  <si>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</si>
  <si>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</si>
  <si>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</si>
  <si>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</si>
  <si>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</si>
  <si>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</si>
  <si>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</si>
  <si>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</si>
  <si>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</si>
  <si>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</si>
  <si>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</si>
  <si>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</si>
  <si>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</si>
  <si>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</si>
  <si>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</si>
  <si>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</si>
  <si>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</si>
  <si>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</si>
  <si>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</si>
  <si>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</si>
  <si>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</si>
  <si>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</si>
  <si>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</si>
  <si>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</si>
  <si>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</si>
  <si>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</si>
  <si>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</si>
  <si>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</si>
  <si>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</si>
  <si>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</si>
  <si>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</si>
  <si>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</si>
  <si>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</si>
  <si>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</si>
  <si>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</si>
  <si>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</si>
  <si>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</si>
  <si>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</si>
  <si>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</si>
  <si>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</si>
  <si>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</si>
  <si>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</si>
  <si>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</si>
  <si>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</si>
  <si>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</si>
  <si>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</si>
  <si>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</si>
  <si>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</si>
  <si>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</si>
  <si>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</si>
  <si>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</si>
  <si>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</si>
  <si>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</si>
  <si>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</si>
  <si>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</si>
  <si>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</si>
  <si>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</si>
  <si>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</si>
  <si>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</si>
  <si>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</si>
  <si>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</si>
  <si>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</si>
  <si>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</si>
  <si>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</si>
  <si>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</si>
  <si>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</si>
  <si>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</si>
  <si>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</si>
  <si>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</si>
  <si>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</si>
  <si>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</si>
  <si>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</si>
  <si>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</si>
  <si>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</si>
  <si>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</si>
  <si>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</si>
  <si>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</si>
  <si>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</si>
  <si>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</si>
  <si>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</si>
  <si>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</si>
  <si>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</si>
  <si>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</si>
  <si>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</si>
  <si>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</si>
  <si>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</si>
  <si>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</si>
  <si>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</si>
  <si>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</si>
  <si>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</si>
  <si>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</si>
  <si>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</si>
  <si>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</si>
  <si>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</si>
  <si>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</si>
  <si>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</si>
  <si>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</si>
  <si>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</si>
  <si>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</si>
  <si>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</si>
  <si>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</si>
  <si>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</si>
  <si>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</si>
  <si>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</si>
  <si>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</si>
  <si>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</si>
  <si>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</si>
  <si>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</si>
  <si>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</si>
  <si>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</si>
  <si>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</si>
  <si>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</si>
  <si>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</si>
  <si>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</si>
  <si>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</si>
  <si>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</si>
  <si>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</si>
  <si>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</si>
  <si>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</si>
  <si>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</si>
  <si>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</si>
  <si>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</si>
  <si>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</si>
  <si>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</si>
  <si>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</si>
  <si>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</si>
  <si>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</si>
  <si>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</si>
  <si>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</si>
  <si>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</si>
  <si>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</si>
  <si>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</si>
  <si>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</si>
  <si>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</si>
  <si>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</si>
  <si>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</si>
  <si>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</si>
  <si>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</si>
  <si>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</si>
  <si>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</si>
  <si>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</si>
  <si>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</si>
  <si>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</si>
  <si>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</si>
  <si>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</si>
  <si>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</si>
  <si>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</si>
  <si>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</si>
  <si>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</si>
  <si>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</si>
  <si>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</si>
  <si>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</si>
  <si>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</si>
  <si>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</si>
  <si>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</si>
  <si>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</si>
  <si>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</si>
  <si>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</si>
  <si>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</si>
  <si>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</si>
  <si>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</si>
  <si>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</si>
  <si>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</si>
  <si>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</si>
  <si>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</si>
  <si>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</si>
  <si>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</si>
  <si>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</si>
  <si>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</si>
  <si>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</si>
  <si>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</si>
  <si>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</si>
  <si>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</si>
  <si>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</si>
  <si>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</si>
  <si>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</si>
  <si>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</si>
  <si>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</si>
  <si>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</si>
  <si>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</si>
  <si>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</si>
  <si>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</si>
  <si>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</si>
  <si>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</si>
  <si>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</si>
  <si>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</si>
  <si>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</si>
  <si>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</si>
  <si>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</si>
  <si>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</si>
  <si>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</si>
  <si>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</si>
  <si>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</si>
  <si>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</si>
  <si>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</si>
  <si>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</si>
  <si>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</si>
  <si>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</si>
  <si>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</si>
  <si>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</si>
  <si>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</si>
  <si>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</si>
  <si>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</si>
  <si>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</si>
  <si>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</si>
  <si>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</si>
  <si>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</si>
  <si>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</si>
  <si>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</si>
  <si>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</si>
  <si>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</si>
  <si>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</si>
  <si>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</si>
  <si>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</si>
  <si>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</si>
  <si>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</si>
  <si>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</si>
  <si>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</si>
  <si>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</si>
  <si>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</si>
  <si>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</si>
  <si>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</si>
  <si>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</si>
  <si>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</si>
  <si>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</si>
  <si>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</si>
  <si>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</si>
  <si>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</si>
  <si>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</si>
  <si>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</si>
  <si>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</si>
  <si>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</si>
  <si>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</si>
  <si>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</si>
  <si>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</si>
  <si>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</si>
  <si>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</si>
  <si>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</si>
  <si>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</si>
  <si>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</si>
  <si>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</si>
  <si>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</si>
  <si>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</si>
  <si>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</si>
  <si>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</si>
  <si>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</si>
  <si>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</si>
  <si>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</si>
  <si>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</si>
  <si>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</si>
  <si>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</si>
  <si>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</si>
  <si>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</si>
  <si>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</si>
  <si>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</si>
  <si>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</si>
  <si>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</si>
  <si>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</si>
  <si>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</si>
  <si>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</si>
  <si>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</si>
  <si>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</si>
  <si>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</si>
  <si>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</si>
  <si>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</si>
  <si>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</si>
  <si>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</si>
  <si>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</si>
  <si>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</si>
  <si>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</si>
  <si>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</si>
  <si>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</si>
  <si>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</si>
  <si>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</si>
  <si>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</si>
  <si>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</si>
  <si>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</si>
  <si>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</si>
  <si>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</si>
  <si>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</si>
  <si>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</si>
  <si>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</si>
  <si>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</si>
  <si>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</si>
  <si>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</si>
  <si>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</si>
  <si>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</si>
  <si>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</si>
  <si>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</si>
  <si>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</si>
  <si>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</si>
  <si>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</si>
  <si>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</si>
  <si>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</si>
  <si>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</si>
  <si>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</si>
  <si>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</si>
  <si>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</si>
  <si>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</si>
  <si>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</si>
  <si>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</si>
  <si>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</si>
  <si>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</si>
  <si>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</si>
  <si>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</si>
  <si>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</si>
  <si>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</si>
  <si>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</si>
  <si>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</si>
  <si>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</si>
  <si>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</si>
  <si>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</si>
  <si>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</si>
  <si>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</si>
  <si>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</si>
  <si>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</si>
  <si>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</si>
  <si>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</si>
  <si>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</si>
  <si>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</si>
  <si>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</si>
  <si>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</si>
  <si>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</si>
  <si>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</si>
  <si>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</si>
  <si>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</si>
  <si>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</si>
  <si>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</si>
  <si>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</si>
  <si>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</si>
  <si>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</si>
  <si>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</si>
  <si>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</si>
  <si>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</si>
  <si>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</si>
  <si>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</si>
  <si>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</si>
  <si>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</si>
  <si>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</si>
  <si>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</si>
  <si>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</si>
  <si>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</si>
  <si>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</si>
  <si>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</si>
  <si>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</si>
  <si>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</si>
  <si>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</si>
  <si>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</si>
  <si>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</si>
  <si>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</si>
  <si>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</si>
  <si>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</si>
  <si>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</si>
  <si>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</si>
  <si>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</si>
  <si>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</si>
  <si>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</si>
  <si>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</si>
  <si>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</si>
  <si>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</si>
  <si>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</si>
  <si>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</si>
  <si>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</si>
  <si>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</si>
  <si>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</si>
  <si>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</si>
  <si>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</si>
  <si>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</si>
  <si>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</si>
  <si>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</si>
  <si>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</si>
  <si>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</si>
  <si>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</si>
  <si>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</si>
  <si>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</si>
  <si>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</si>
  <si>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</si>
  <si>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</si>
  <si>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</si>
  <si>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</si>
  <si>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</si>
  <si>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</si>
  <si>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</si>
  <si>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</si>
  <si>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</si>
  <si>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</si>
  <si>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</si>
  <si>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</si>
  <si>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</si>
  <si>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</si>
  <si>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</si>
  <si>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</si>
  <si>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</si>
  <si>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</si>
  <si>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</si>
  <si>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</si>
  <si>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</si>
  <si>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</si>
  <si>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</si>
  <si>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</si>
  <si>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</si>
  <si>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</si>
  <si>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</si>
  <si>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</si>
  <si>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</si>
  <si>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</si>
  <si>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</si>
  <si>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</si>
  <si>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</si>
  <si>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</si>
  <si>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</si>
  <si>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</si>
  <si>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</si>
  <si>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</si>
  <si>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</si>
  <si>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</si>
  <si>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</si>
  <si>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</si>
  <si>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</si>
  <si>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</si>
  <si>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</si>
  <si>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</si>
  <si>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</si>
  <si>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</si>
  <si>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</si>
  <si>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</si>
  <si>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</si>
  <si>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</si>
  <si>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</si>
  <si>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</si>
  <si>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</si>
  <si>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</si>
  <si>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</si>
  <si>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</si>
  <si>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</si>
  <si>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</si>
  <si>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</si>
  <si>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</si>
  <si>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</si>
  <si>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</si>
  <si>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</si>
  <si>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</si>
  <si>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</si>
  <si>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</si>
  <si>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</si>
  <si>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</si>
  <si>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</si>
  <si>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</si>
  <si>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</si>
  <si>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</si>
  <si>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</si>
  <si>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</si>
  <si>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</si>
  <si>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</si>
  <si>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</si>
  <si>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</si>
  <si>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</si>
  <si>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</si>
  <si>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</si>
  <si>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</si>
  <si>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</si>
  <si>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</si>
  <si>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</si>
  <si>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</si>
  <si>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</si>
  <si>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</si>
  <si>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</si>
  <si>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</si>
  <si>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</si>
  <si>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</si>
  <si>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</si>
  <si>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</si>
  <si>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</si>
  <si>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</si>
  <si>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</si>
  <si>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</si>
  <si>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</si>
  <si>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</si>
  <si>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</si>
  <si>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</si>
  <si>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</si>
  <si>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</si>
  <si>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</si>
  <si>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</si>
  <si>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</si>
  <si>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</si>
  <si>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</si>
  <si>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</si>
  <si>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</si>
  <si>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</si>
  <si>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</si>
  <si>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</si>
  <si>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</si>
  <si>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</si>
  <si>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</si>
  <si>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</si>
  <si>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</si>
  <si>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</si>
  <si>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</si>
  <si>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</si>
  <si>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</si>
  <si>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</si>
  <si>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</si>
  <si>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</si>
  <si>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</si>
  <si>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</si>
  <si>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</si>
  <si>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</si>
  <si>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</si>
  <si>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</si>
  <si>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</si>
  <si>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</si>
  <si>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</si>
  <si>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</si>
  <si>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</si>
  <si>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</si>
  <si>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</si>
  <si>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</si>
  <si>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</si>
  <si>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</si>
  <si>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</si>
  <si>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</si>
  <si>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</si>
  <si>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</si>
  <si>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</si>
  <si>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</si>
  <si>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</si>
  <si>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</si>
  <si>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</si>
  <si>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</si>
  <si>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</si>
  <si>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</si>
  <si>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</si>
  <si>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</si>
  <si>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</si>
  <si>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</si>
  <si>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</si>
  <si>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</si>
  <si>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</si>
  <si>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</si>
  <si>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</si>
  <si>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</si>
  <si>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</si>
  <si>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</si>
  <si>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</si>
  <si>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</si>
  <si>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</si>
  <si>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</si>
  <si>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</si>
  <si>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</si>
  <si>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</si>
  <si>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</si>
  <si>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</si>
  <si>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</si>
  <si>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</si>
  <si>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</si>
  <si>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</si>
  <si>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</si>
  <si>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</si>
  <si>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</si>
  <si>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</si>
  <si>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</si>
  <si>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</si>
  <si>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</si>
  <si>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</si>
  <si>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</si>
  <si>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</si>
  <si>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</si>
  <si>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</si>
  <si>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</si>
  <si>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</si>
  <si>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</si>
  <si>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</si>
  <si>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</si>
  <si>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</si>
  <si>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</si>
  <si>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</si>
  <si>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</si>
  <si>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</si>
  <si>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</si>
  <si>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</si>
  <si>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</si>
  <si>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</si>
  <si>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</si>
  <si>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</si>
  <si>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</si>
  <si>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</si>
  <si>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</si>
  <si>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</si>
  <si>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</si>
  <si>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</si>
  <si>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</si>
  <si>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</si>
  <si>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</si>
  <si>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</si>
  <si>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</si>
  <si>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</si>
  <si>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</si>
  <si>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</si>
  <si>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</si>
  <si>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</si>
  <si>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</si>
  <si>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</si>
  <si>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</si>
  <si>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</si>
  <si>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</si>
  <si>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</si>
  <si>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</si>
  <si>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</si>
  <si>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</si>
  <si>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</si>
  <si>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</si>
  <si>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</si>
  <si>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</si>
  <si>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</si>
  <si>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</si>
  <si>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</si>
  <si>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</si>
  <si>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</si>
  <si>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</si>
  <si>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</si>
  <si>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</si>
  <si>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</si>
  <si>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</si>
  <si>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</si>
  <si>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</si>
  <si>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</si>
  <si>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</si>
  <si>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</si>
  <si>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</si>
  <si>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</si>
  <si>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</si>
  <si>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</si>
  <si>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</si>
  <si>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</si>
  <si>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</si>
  <si>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</si>
  <si>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</si>
  <si>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</si>
  <si>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</si>
  <si>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</si>
  <si>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</si>
  <si>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</si>
  <si>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</si>
  <si>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</si>
  <si>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</si>
  <si>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</si>
  <si>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</si>
  <si>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</si>
  <si>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</si>
  <si>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</si>
  <si>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</si>
  <si>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</si>
  <si>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</si>
  <si>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</si>
  <si>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</si>
  <si>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</si>
  <si>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</si>
  <si>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</si>
  <si>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</si>
  <si>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</si>
  <si>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</si>
  <si>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</si>
  <si>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</si>
  <si>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</si>
  <si>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</si>
  <si>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</si>
  <si>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</si>
  <si>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</si>
  <si>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</si>
  <si>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</si>
  <si>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</si>
  <si>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</si>
  <si>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</si>
  <si>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</si>
  <si>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</si>
  <si>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</si>
  <si>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</si>
  <si>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</si>
  <si>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</si>
  <si>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</si>
  <si>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</si>
  <si>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</si>
  <si>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</si>
  <si>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</si>
  <si>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</si>
  <si>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</si>
  <si>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</si>
  <si>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</si>
  <si>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</si>
  <si>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</si>
  <si>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</si>
  <si>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</si>
  <si>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</si>
  <si>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</si>
  <si>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</si>
  <si>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</si>
  <si>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</si>
  <si>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</si>
  <si>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</si>
  <si>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</si>
  <si>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</si>
  <si>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</si>
  <si>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</si>
  <si>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</si>
  <si>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</si>
  <si>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</si>
  <si>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</si>
  <si>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</si>
  <si>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</si>
  <si>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</si>
  <si>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</si>
  <si>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</si>
  <si>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</si>
  <si>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</si>
  <si>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</si>
  <si>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</si>
  <si>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</si>
  <si>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</si>
  <si>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</si>
  <si>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</si>
  <si>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</si>
  <si>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</si>
  <si>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</si>
  <si>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</si>
  <si>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</si>
  <si>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</si>
  <si>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</si>
  <si>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</si>
  <si>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</si>
  <si>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</si>
  <si>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</si>
  <si>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</si>
  <si>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</si>
  <si>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</si>
  <si>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</si>
  <si>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</si>
  <si>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</si>
  <si>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</si>
  <si>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</si>
  <si>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</si>
  <si>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</si>
  <si>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</si>
  <si>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</si>
  <si>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</si>
  <si>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</si>
  <si>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</si>
  <si>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</si>
  <si>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</si>
  <si>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</si>
  <si>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</si>
  <si>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</si>
  <si>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</si>
  <si>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</si>
  <si>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</si>
  <si>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</si>
  <si>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</si>
  <si>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</si>
  <si>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</si>
  <si>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</si>
  <si>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</si>
  <si>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</si>
  <si>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</si>
  <si>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</si>
  <si>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</si>
  <si>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</si>
  <si>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</si>
  <si>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</si>
  <si>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</si>
  <si>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</si>
  <si>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</si>
  <si>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</si>
  <si>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</si>
  <si>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</si>
  <si>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</si>
  <si>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</si>
  <si>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</si>
  <si>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</si>
  <si>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</si>
  <si>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</si>
  <si>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</si>
  <si>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</si>
  <si>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</si>
  <si>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</si>
  <si>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</si>
  <si>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</si>
  <si>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</si>
  <si>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</si>
  <si>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</si>
  <si>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</si>
  <si>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</si>
  <si>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</si>
  <si>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</si>
  <si>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</si>
  <si>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</si>
  <si>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</si>
  <si>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</si>
  <si>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</si>
  <si>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</si>
  <si>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</si>
  <si>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</si>
  <si>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</si>
  <si>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</si>
  <si>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</si>
  <si>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</si>
  <si>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</si>
  <si>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</si>
  <si>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</si>
  <si>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</si>
  <si>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</si>
  <si>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</si>
  <si>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</si>
  <si>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</si>
  <si>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</si>
  <si>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</si>
  <si>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</si>
  <si>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</si>
  <si>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</si>
  <si>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</si>
  <si>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</si>
  <si>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</si>
  <si>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</si>
  <si>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</si>
  <si>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</si>
  <si>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</si>
  <si>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</si>
  <si>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</si>
  <si>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</si>
  <si>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</si>
  <si>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</si>
  <si>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</si>
  <si>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</si>
  <si>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</si>
  <si>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</si>
  <si>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</si>
  <si>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</si>
  <si>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</si>
  <si>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</si>
  <si>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</si>
  <si>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</si>
  <si>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</si>
  <si>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</si>
  <si>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</si>
  <si>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</si>
  <si>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</si>
  <si>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</si>
  <si>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</si>
  <si>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</si>
  <si>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</si>
  <si>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</si>
  <si>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</si>
  <si>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</si>
  <si>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</si>
  <si>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</si>
  <si>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</si>
  <si>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</si>
  <si>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</si>
  <si>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</si>
  <si>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</si>
  <si>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</si>
  <si>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</si>
  <si>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</si>
  <si>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</si>
  <si>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</si>
  <si>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</si>
  <si>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</si>
  <si>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</si>
  <si>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</si>
  <si>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</si>
  <si>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</si>
  <si>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</si>
  <si>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</si>
  <si>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</si>
  <si>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</si>
  <si>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</si>
  <si>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</si>
  <si>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</si>
  <si>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</si>
  <si>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</si>
  <si>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</si>
  <si>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</si>
  <si>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</si>
  <si>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</si>
  <si>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</si>
  <si>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</si>
  <si>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</si>
  <si>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</si>
  <si>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</si>
  <si>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</si>
  <si>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</si>
  <si>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</si>
  <si>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</si>
  <si>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</si>
  <si>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</si>
  <si>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</si>
  <si>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</si>
  <si>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</si>
  <si>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</si>
  <si>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</si>
  <si>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</si>
  <si>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</si>
  <si>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</si>
  <si>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</si>
  <si>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</si>
  <si>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</si>
  <si>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</si>
  <si>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</si>
  <si>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</si>
  <si>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</si>
  <si>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</si>
  <si>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</si>
  <si>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</si>
  <si>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</si>
  <si>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</si>
  <si>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</si>
  <si>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</si>
  <si>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</si>
  <si>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</si>
  <si>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</si>
  <si>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</si>
  <si>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</si>
  <si>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</si>
  <si>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</si>
  <si>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</si>
  <si>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</si>
  <si>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</si>
  <si>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</si>
  <si>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</si>
  <si>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</si>
  <si>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</si>
  <si>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</si>
  <si>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</si>
  <si>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</si>
  <si>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</si>
  <si>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</si>
  <si>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</si>
  <si>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</si>
  <si>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</si>
  <si>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</si>
  <si>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</si>
  <si>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</si>
  <si>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</si>
  <si>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</si>
  <si>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</si>
  <si>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</si>
  <si>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</si>
  <si>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</si>
  <si>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</si>
  <si>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</si>
  <si>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</si>
  <si>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</si>
  <si>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</si>
  <si>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</si>
  <si>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</si>
  <si>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</si>
  <si>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</si>
  <si>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</si>
  <si>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</si>
  <si>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</si>
  <si>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</si>
  <si>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</si>
  <si>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</si>
  <si>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</si>
  <si>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</si>
  <si>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</si>
  <si>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</si>
  <si>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</si>
  <si>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</si>
  <si>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</si>
  <si>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</si>
  <si>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</si>
  <si>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</si>
  <si>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</si>
  <si>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</si>
  <si>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</si>
  <si>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</si>
  <si>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</si>
  <si>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</si>
  <si>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</si>
  <si>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</si>
  <si>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</si>
  <si>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</si>
  <si>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</si>
  <si>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</si>
  <si>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</si>
  <si>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</si>
  <si>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</si>
  <si>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</si>
  <si>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</si>
  <si>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</si>
  <si>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</si>
  <si>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</si>
  <si>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</si>
  <si>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</si>
  <si>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</si>
  <si>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</si>
  <si>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</si>
  <si>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</si>
  <si>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</si>
  <si>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</si>
  <si>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</si>
  <si>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</si>
  <si>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</si>
  <si>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</si>
  <si>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</si>
  <si>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</si>
  <si>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</si>
  <si>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</si>
  <si>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</si>
  <si>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</si>
  <si>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</si>
  <si>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</si>
  <si>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</si>
  <si>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</si>
  <si>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</si>
  <si>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</si>
  <si>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</si>
  <si>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</si>
  <si>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</si>
  <si>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</si>
  <si>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</si>
  <si>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</si>
  <si>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</si>
  <si>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</si>
  <si>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</si>
  <si>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</si>
  <si>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</si>
  <si>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</si>
  <si>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</si>
  <si>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</si>
  <si>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</si>
  <si>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</si>
  <si>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</si>
  <si>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</si>
  <si>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</si>
  <si>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</si>
  <si>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</si>
  <si>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</si>
  <si>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</si>
  <si>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</si>
  <si>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</si>
  <si>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</si>
  <si>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</si>
  <si>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</si>
  <si>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</si>
  <si>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</si>
  <si>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</si>
  <si>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</si>
  <si>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</si>
  <si>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</si>
  <si>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</si>
  <si>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</si>
  <si>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</si>
  <si>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</si>
  <si>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</si>
  <si>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</si>
  <si>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</si>
  <si>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</si>
  <si>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</si>
  <si>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</si>
  <si>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</si>
  <si>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</si>
  <si>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</si>
  <si>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</si>
  <si>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</si>
  <si>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</si>
  <si>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</si>
  <si>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</si>
  <si>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</si>
  <si>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</si>
  <si>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</si>
  <si>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</si>
  <si>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</si>
  <si>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</si>
  <si>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</si>
  <si>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</si>
  <si>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</si>
  <si>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</si>
  <si>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</si>
  <si>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</si>
  <si>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</si>
  <si>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</si>
  <si>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</si>
  <si>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</si>
  <si>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</si>
  <si>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</si>
  <si>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</si>
  <si>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</si>
  <si>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</si>
  <si>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</si>
  <si>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</si>
  <si>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</si>
  <si>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</si>
  <si>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</si>
  <si>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</si>
  <si>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</si>
  <si>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</si>
  <si>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</si>
  <si>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</si>
  <si>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</si>
  <si>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</si>
  <si>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</si>
  <si>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</si>
  <si>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</si>
  <si>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</si>
  <si>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</si>
  <si>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</si>
  <si>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</si>
  <si>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</si>
  <si>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</si>
  <si>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</si>
  <si>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</si>
  <si>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</si>
  <si>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</si>
  <si>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</si>
  <si>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</si>
  <si>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</si>
  <si>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</si>
  <si>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</si>
  <si>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</si>
  <si>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</si>
  <si>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</si>
  <si>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</si>
  <si>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</si>
  <si>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</si>
  <si>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</si>
  <si>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</si>
  <si>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</si>
  <si>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</si>
  <si>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</si>
  <si>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</si>
  <si>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</si>
  <si>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</si>
  <si>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</si>
  <si>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</si>
  <si>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</si>
  <si>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</si>
  <si>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</si>
  <si>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</si>
  <si>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</si>
  <si>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</si>
  <si>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</si>
  <si>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</si>
  <si>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</si>
  <si>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</si>
  <si>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</si>
  <si>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</si>
  <si>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</si>
  <si>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</si>
  <si>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</si>
  <si>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</si>
  <si>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</si>
  <si>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</si>
  <si>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</si>
  <si>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</si>
  <si>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</si>
  <si>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</si>
  <si>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</si>
  <si>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</si>
  <si>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</si>
  <si>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</si>
  <si>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</si>
  <si>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</si>
  <si>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</si>
  <si>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</si>
  <si>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</si>
  <si>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</si>
  <si>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</si>
  <si>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</si>
  <si>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</si>
  <si>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</si>
  <si>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</si>
  <si>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</si>
  <si>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</si>
  <si>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</si>
  <si>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</si>
  <si>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</si>
  <si>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</si>
  <si>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</si>
  <si>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</si>
  <si>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</si>
  <si>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</si>
  <si>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</si>
  <si>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</si>
  <si>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</si>
  <si>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</si>
  <si>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</si>
  <si>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</si>
  <si>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</si>
  <si>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</si>
  <si>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</si>
  <si>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</si>
  <si>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</si>
  <si>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</si>
  <si>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</si>
  <si>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</si>
  <si>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</si>
  <si>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</si>
  <si>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</si>
  <si>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</si>
  <si>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</si>
  <si>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</si>
  <si>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</si>
  <si>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</si>
  <si>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</si>
  <si>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</si>
  <si>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</si>
  <si>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</si>
  <si>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</si>
  <si>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</si>
  <si>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</si>
  <si>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</si>
  <si>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</si>
  <si>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</si>
  <si>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</si>
  <si>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</si>
  <si>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</si>
  <si>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</si>
  <si>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</si>
  <si>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</si>
  <si>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</si>
  <si>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</si>
  <si>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</si>
  <si>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</si>
  <si>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</si>
  <si>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</si>
  <si>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</si>
  <si>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</si>
  <si>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</si>
  <si>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</si>
  <si>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</si>
  <si>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</si>
  <si>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</si>
  <si>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</si>
  <si>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</si>
  <si>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</si>
  <si>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</si>
  <si>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</si>
  <si>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</si>
  <si>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</si>
  <si>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</si>
  <si>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</si>
  <si>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</si>
  <si>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</si>
  <si>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</si>
  <si>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</si>
  <si>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</si>
  <si>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</si>
  <si>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</si>
  <si>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</si>
  <si>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</si>
  <si>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</si>
  <si>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</si>
  <si>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</si>
  <si>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</si>
  <si>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</si>
  <si>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</si>
  <si>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</si>
  <si>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</si>
  <si>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</si>
  <si>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</si>
  <si>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</si>
  <si>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</si>
  <si>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</si>
  <si>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</si>
  <si>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</si>
  <si>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</si>
  <si>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</si>
  <si>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</si>
  <si>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</si>
  <si>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</si>
  <si>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</si>
  <si>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</si>
  <si>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</si>
  <si>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</si>
  <si>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</si>
  <si>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</si>
  <si>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</si>
  <si>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</si>
  <si>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</si>
  <si>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</si>
  <si>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</si>
  <si>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</si>
  <si>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</si>
  <si>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</si>
  <si>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</si>
  <si>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</si>
  <si>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</si>
  <si>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</si>
  <si>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</si>
  <si>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</si>
  <si>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</si>
  <si>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</si>
  <si>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</si>
  <si>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</si>
  <si>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</si>
  <si>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</si>
  <si>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</si>
  <si>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</si>
  <si>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</si>
  <si>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</si>
  <si>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</si>
  <si>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</si>
  <si>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</si>
  <si>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</si>
  <si>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</si>
  <si>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</si>
  <si>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</si>
  <si>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</si>
  <si>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</si>
  <si>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</si>
  <si>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</si>
  <si>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</si>
  <si>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</si>
  <si>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</si>
  <si>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</si>
  <si>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</si>
  <si>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</si>
  <si>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</si>
  <si>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</si>
  <si>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</si>
  <si>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</si>
  <si>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</si>
  <si>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</si>
  <si>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</si>
  <si>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</si>
  <si>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</si>
  <si>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</si>
  <si>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</si>
  <si>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</si>
  <si>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</si>
  <si>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</si>
  <si>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</si>
  <si>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</si>
  <si>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</si>
  <si>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</si>
  <si>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</si>
  <si>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</si>
  <si>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</si>
  <si>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</si>
  <si>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</si>
  <si>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</si>
  <si>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</si>
  <si>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</si>
  <si>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</si>
  <si>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</si>
  <si>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</si>
  <si>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</si>
  <si>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</si>
  <si>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</si>
  <si>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</si>
  <si>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</si>
  <si>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</si>
  <si>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</si>
  <si>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</si>
  <si>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</si>
  <si>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</si>
  <si>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</si>
  <si>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</si>
  <si>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</si>
  <si>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</si>
  <si>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</si>
  <si>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</si>
  <si>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</si>
  <si>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</si>
  <si>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</si>
  <si>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</si>
  <si>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</si>
  <si>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</si>
  <si>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</si>
  <si>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</si>
  <si>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</si>
  <si>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</si>
  <si>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</si>
  <si>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</si>
  <si>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</si>
  <si>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</si>
  <si>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</si>
  <si>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</si>
  <si>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</si>
  <si>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</si>
  <si>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</si>
  <si>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</si>
  <si>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</si>
  <si>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</si>
  <si>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</si>
  <si>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</si>
  <si>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</si>
  <si>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</si>
  <si>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</si>
  <si>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</si>
  <si>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</si>
  <si>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</si>
  <si>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</si>
  <si>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</si>
  <si>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</si>
  <si>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</si>
  <si>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</si>
  <si>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</si>
  <si>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</si>
  <si>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</si>
  <si>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</si>
  <si>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</si>
  <si>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</si>
  <si>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</si>
  <si>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</si>
  <si>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</si>
  <si>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</si>
  <si>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</si>
  <si>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</si>
  <si>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</si>
  <si>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</si>
  <si>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</si>
  <si>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</si>
  <si>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</si>
  <si>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</si>
  <si>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</si>
  <si>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</si>
  <si>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</si>
  <si>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</si>
  <si>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</si>
  <si>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</si>
  <si>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</si>
  <si>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</si>
  <si>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</si>
  <si>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</si>
  <si>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</si>
  <si>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</si>
  <si>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</si>
  <si>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</si>
  <si>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</si>
  <si>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</si>
  <si>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</si>
  <si>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</si>
  <si>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</si>
  <si>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</si>
  <si>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</si>
  <si>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</si>
  <si>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</si>
  <si>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</si>
  <si>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</si>
  <si>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</si>
  <si>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</si>
  <si>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</si>
  <si>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</si>
  <si>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</si>
  <si>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</si>
  <si>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</si>
  <si>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</si>
  <si>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</si>
  <si>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</si>
  <si>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</si>
  <si>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</si>
  <si>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</si>
  <si>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</si>
  <si>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</si>
  <si>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</si>
  <si>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</si>
  <si>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</si>
  <si>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</si>
  <si>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</si>
  <si>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</si>
  <si>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</si>
  <si>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</si>
  <si>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</si>
  <si>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</si>
  <si>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</si>
  <si>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</si>
  <si>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</si>
  <si>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</si>
  <si>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</si>
  <si>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</si>
  <si>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</si>
  <si>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</si>
  <si>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</si>
  <si>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</si>
  <si>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</si>
  <si>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</si>
  <si>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</si>
  <si>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</si>
  <si>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</si>
  <si>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</si>
  <si>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</si>
  <si>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</si>
  <si>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</si>
  <si>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</si>
  <si>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</si>
  <si>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</si>
  <si>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</si>
  <si>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</si>
  <si>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</si>
  <si>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</si>
  <si>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</si>
  <si>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</si>
  <si>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</si>
  <si>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</si>
  <si>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</si>
  <si>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</si>
  <si>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</si>
  <si>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</si>
  <si>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</si>
  <si>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</si>
  <si>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</si>
  <si>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</si>
  <si>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</si>
  <si>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</si>
  <si>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</si>
  <si>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</si>
  <si>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</si>
  <si>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</si>
  <si>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</si>
  <si>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</si>
  <si>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</si>
  <si>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</si>
  <si>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</si>
  <si>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</si>
  <si>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</si>
  <si>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</si>
  <si>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</si>
  <si>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</si>
  <si>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</si>
  <si>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</si>
  <si>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</si>
  <si>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</si>
  <si>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</si>
  <si>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</si>
  <si>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</si>
  <si>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</si>
  <si>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</si>
  <si>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</si>
  <si>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</si>
  <si>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</si>
  <si>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</si>
  <si>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</si>
  <si>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</si>
  <si>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</si>
  <si>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</si>
  <si>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</si>
  <si>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</si>
  <si>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</si>
  <si>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</si>
  <si>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</si>
  <si>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</si>
  <si>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</si>
  <si>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</si>
  <si>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</si>
  <si>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</si>
  <si>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</si>
  <si>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</si>
  <si>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</si>
  <si>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</si>
  <si>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</si>
  <si>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</si>
  <si>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</si>
  <si>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</si>
  <si>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</si>
  <si>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</si>
  <si>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</si>
  <si>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</si>
  <si>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</si>
  <si>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</si>
  <si>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</si>
  <si>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</si>
  <si>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</si>
  <si>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</si>
  <si>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</si>
  <si>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</si>
  <si>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</si>
  <si>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</si>
  <si>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</si>
  <si>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</si>
  <si>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</si>
  <si>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</si>
  <si>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</si>
  <si>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</si>
  <si>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</si>
  <si>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</si>
  <si>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</si>
  <si>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</si>
  <si>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</si>
  <si>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</si>
  <si>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</si>
  <si>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</si>
  <si>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</si>
  <si>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</si>
  <si>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</si>
  <si>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</si>
  <si>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</si>
  <si>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</si>
  <si>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</si>
  <si>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</si>
  <si>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</si>
  <si>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</si>
  <si>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</si>
  <si>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</si>
  <si>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</si>
  <si>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</si>
  <si>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</si>
  <si>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</si>
  <si>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</si>
  <si>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</si>
  <si>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</si>
  <si>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</si>
  <si>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</si>
  <si>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</si>
  <si>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</si>
  <si>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</si>
  <si>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</si>
  <si>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</si>
  <si>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</si>
  <si>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</si>
  <si>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</si>
  <si>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</si>
  <si>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</si>
  <si>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</si>
  <si>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</si>
  <si>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</si>
  <si>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</si>
  <si>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</si>
  <si>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</si>
  <si>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</si>
  <si>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</si>
  <si>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</si>
  <si>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</si>
  <si>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</si>
  <si>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</si>
  <si>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</si>
  <si>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</si>
  <si>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</si>
  <si>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</si>
  <si>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</si>
  <si>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</si>
  <si>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</si>
  <si>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</si>
  <si>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</si>
  <si>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</si>
  <si>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</si>
  <si>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</si>
  <si>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</si>
  <si>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</si>
  <si>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</si>
  <si>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</si>
  <si>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</si>
  <si>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</si>
  <si>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</si>
  <si>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</si>
  <si>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</si>
  <si>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</si>
  <si>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</si>
  <si>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</si>
  <si>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</si>
  <si>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</si>
  <si>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</si>
  <si>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</si>
  <si>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</si>
  <si>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</si>
  <si>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</si>
  <si>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</si>
  <si>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</si>
  <si>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</si>
  <si>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</si>
  <si>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</si>
  <si>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</si>
  <si>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</si>
  <si>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</si>
  <si>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</si>
  <si>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</si>
  <si>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</si>
  <si>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</si>
  <si>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</si>
  <si>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</si>
  <si>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</si>
  <si>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</si>
  <si>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</si>
  <si>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</si>
  <si>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</si>
  <si>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</si>
  <si>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</si>
  <si>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</si>
  <si>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</si>
  <si>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</si>
  <si>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</si>
  <si>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</si>
  <si>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</si>
  <si>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</si>
  <si>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</si>
  <si>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</si>
  <si>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</si>
  <si>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</si>
  <si>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</si>
  <si>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</si>
  <si>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</si>
  <si>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</si>
  <si>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</si>
  <si>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</si>
  <si>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</si>
  <si>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</si>
  <si>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</si>
  <si>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</si>
  <si>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</si>
  <si>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</si>
  <si>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</si>
  <si>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</si>
  <si>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</si>
  <si>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</si>
  <si>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</si>
  <si>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</si>
  <si>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</si>
  <si>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</si>
  <si>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</si>
  <si>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</si>
  <si>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</si>
  <si>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</si>
  <si>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</si>
  <si>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</si>
  <si>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</si>
  <si>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</si>
  <si>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</si>
  <si>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</si>
  <si>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</si>
  <si>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</si>
  <si>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</si>
  <si>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</si>
  <si>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</si>
  <si>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</si>
  <si>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</si>
  <si>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</si>
  <si>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</si>
  <si>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</si>
  <si>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</si>
  <si>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</si>
  <si>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</si>
  <si>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</si>
  <si>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</si>
  <si>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</si>
  <si>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</si>
  <si>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</si>
  <si>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</si>
  <si>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</si>
  <si>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</si>
  <si>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</si>
  <si>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</si>
  <si>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</si>
  <si>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</si>
  <si>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</si>
  <si>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</si>
  <si>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</si>
  <si>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</si>
  <si>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</si>
  <si>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</si>
  <si>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</si>
  <si>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</si>
  <si>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</si>
  <si>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</si>
  <si>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</si>
  <si>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</si>
  <si>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</si>
  <si>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</si>
  <si>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</si>
  <si>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</si>
  <si>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</si>
  <si>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</si>
  <si>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</si>
  <si>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</si>
  <si>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</si>
  <si>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</si>
  <si>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</si>
  <si>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</si>
  <si>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</si>
  <si>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</si>
  <si>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</si>
  <si>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</si>
  <si>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</si>
  <si>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</si>
  <si>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</si>
  <si>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</si>
  <si>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</si>
  <si>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</si>
  <si>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</si>
  <si>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</si>
  <si>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</si>
  <si>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</si>
  <si>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</si>
  <si>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</si>
  <si>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</si>
  <si>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</si>
  <si>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</si>
  <si>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</si>
  <si>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</si>
  <si>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</si>
  <si>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</si>
  <si>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</si>
  <si>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</si>
  <si>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</si>
  <si>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</si>
  <si>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</si>
  <si>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</si>
  <si>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</si>
  <si>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</si>
  <si>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</si>
  <si>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</si>
  <si>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</si>
  <si>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</si>
  <si>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</si>
  <si>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</si>
  <si>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</si>
  <si>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</si>
  <si>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</si>
  <si>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</si>
  <si>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</si>
  <si>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</si>
  <si>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</si>
  <si>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</si>
  <si>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</si>
  <si>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</si>
  <si>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</si>
  <si>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</si>
  <si>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</si>
  <si>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</si>
  <si>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</si>
  <si>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</si>
  <si>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</si>
  <si>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</si>
  <si>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</si>
  <si>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</si>
  <si>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</si>
  <si>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</si>
  <si>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</si>
  <si>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</si>
  <si>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</si>
  <si>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</si>
  <si>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</si>
  <si>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</si>
  <si>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</si>
  <si>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</si>
  <si>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</si>
  <si>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</si>
  <si>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</si>
  <si>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</si>
  <si>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</si>
  <si>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</si>
  <si>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</si>
  <si>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</si>
  <si>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</si>
  <si>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</si>
  <si>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</si>
  <si>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</si>
  <si>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</si>
  <si>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</si>
  <si>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</si>
  <si>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</si>
  <si>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</si>
  <si>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</si>
  <si>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</si>
  <si>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</si>
  <si>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</si>
  <si>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</si>
  <si>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</si>
  <si>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</si>
  <si>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</si>
  <si>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</si>
  <si>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</si>
  <si>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</si>
  <si>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</si>
  <si>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</si>
  <si>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</si>
  <si>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</si>
  <si>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</si>
  <si>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</si>
  <si>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</si>
  <si>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</si>
  <si>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</si>
  <si>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</si>
  <si>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</si>
  <si>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</si>
  <si>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</si>
  <si>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</si>
  <si>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</si>
  <si>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</si>
  <si>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</si>
  <si>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</si>
  <si>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</si>
  <si>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</si>
  <si>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</si>
  <si>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</si>
  <si>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</si>
  <si>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</si>
  <si>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</si>
  <si>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</si>
  <si>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</si>
  <si>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</si>
  <si>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</si>
  <si>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</si>
  <si>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</si>
  <si>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</si>
  <si>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</si>
  <si>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</si>
  <si>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</si>
  <si>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</si>
  <si>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</si>
  <si>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</si>
  <si>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</si>
  <si>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</si>
  <si>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</si>
  <si>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</si>
  <si>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</si>
  <si>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</si>
  <si>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</si>
  <si>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</si>
  <si>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</si>
  <si>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</si>
  <si>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</si>
  <si>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</si>
  <si>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</si>
  <si>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</si>
  <si>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</si>
  <si>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</si>
  <si>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</si>
  <si>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</si>
  <si>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</si>
  <si>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</si>
  <si>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</si>
  <si>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</si>
  <si>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</si>
  <si>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</si>
  <si>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</si>
  <si>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</si>
  <si>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</si>
  <si>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</si>
  <si>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</si>
  <si>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</si>
  <si>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</si>
  <si>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</si>
  <si>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</si>
  <si>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</si>
  <si>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</si>
  <si>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</si>
  <si>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</si>
  <si>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</si>
  <si>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</si>
  <si>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</si>
  <si>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</si>
  <si>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</si>
  <si>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</si>
  <si>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</si>
  <si>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</si>
  <si>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</si>
  <si>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</si>
  <si>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</si>
  <si>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</si>
  <si>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</si>
  <si>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</si>
  <si>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</si>
  <si>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</si>
  <si>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</si>
  <si>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</si>
  <si>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</si>
  <si>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</si>
  <si>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</si>
  <si>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</si>
  <si>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</si>
  <si>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</si>
  <si>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</si>
  <si>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</si>
  <si>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</si>
  <si>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</si>
  <si>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</si>
  <si>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</si>
  <si>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</si>
  <si>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</si>
  <si>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</si>
  <si>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</si>
  <si>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</si>
  <si>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</si>
  <si>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</si>
  <si>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</si>
  <si>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</si>
  <si>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</si>
  <si>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</si>
  <si>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</si>
  <si>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</si>
  <si>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</si>
  <si>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</si>
  <si>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</si>
  <si>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</si>
  <si>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</si>
  <si>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</si>
  <si>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</si>
  <si>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</si>
  <si>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</si>
  <si>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</si>
  <si>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</si>
  <si>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</si>
  <si>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</si>
  <si>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</si>
  <si>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</si>
  <si>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</si>
  <si>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</si>
  <si>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</si>
  <si>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</si>
  <si>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</si>
  <si>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</si>
  <si>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</si>
  <si>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</si>
  <si>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</si>
  <si>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</si>
  <si>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</si>
  <si>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</si>
  <si>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</si>
  <si>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</si>
  <si>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</si>
  <si>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</si>
  <si>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</si>
  <si>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</si>
  <si>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</si>
  <si>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</si>
  <si>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</si>
  <si>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</si>
  <si>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</si>
  <si>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</si>
  <si>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</si>
  <si>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</si>
  <si>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</si>
  <si>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</si>
  <si>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</si>
  <si>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</si>
  <si>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</si>
  <si>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</si>
  <si>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</si>
  <si>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</si>
  <si>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</si>
  <si>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</si>
  <si>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</si>
  <si>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</si>
  <si>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</si>
  <si>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</si>
  <si>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</si>
  <si>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</si>
  <si>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</si>
  <si>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</si>
  <si>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</si>
  <si>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</si>
  <si>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</si>
  <si>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</si>
  <si>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</si>
  <si>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</si>
  <si>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</si>
  <si>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</si>
  <si>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</si>
  <si>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</si>
  <si>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</si>
  <si>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</si>
  <si>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</si>
  <si>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</si>
  <si>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</si>
  <si>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</si>
  <si>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</si>
  <si>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</si>
  <si>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</si>
  <si>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</si>
  <si>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</si>
  <si>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</si>
  <si>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</si>
  <si>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</si>
  <si>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</si>
  <si>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</si>
  <si>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</si>
  <si>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</si>
  <si>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</si>
  <si>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</si>
  <si>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</si>
  <si>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</si>
  <si>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</si>
  <si>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</si>
  <si>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</si>
  <si>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</si>
  <si>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</si>
  <si>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</si>
  <si>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</si>
  <si>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</si>
  <si>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</si>
  <si>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</si>
  <si>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</si>
  <si>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</si>
  <si>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</si>
  <si>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</si>
  <si>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</si>
  <si>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</si>
  <si>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</si>
  <si>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</si>
  <si>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</si>
  <si>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</si>
  <si>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</si>
  <si>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</si>
  <si>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</si>
  <si>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</si>
  <si>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</si>
  <si>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</si>
  <si>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</si>
  <si>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</si>
  <si>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</si>
  <si>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</si>
  <si>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</si>
  <si>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</si>
  <si>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</si>
  <si>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</si>
  <si>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</si>
  <si>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</si>
  <si>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</si>
  <si>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</si>
  <si>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</si>
  <si>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</si>
  <si>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</si>
  <si>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</si>
  <si>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</si>
  <si>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</si>
  <si>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</si>
  <si>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</si>
  <si>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</si>
  <si>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</si>
  <si>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</si>
  <si>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</si>
  <si>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</si>
  <si>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</si>
  <si>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</si>
  <si>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</si>
  <si>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</si>
  <si>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</si>
  <si>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</si>
  <si>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</si>
  <si>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</si>
  <si>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</si>
  <si>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</si>
  <si>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</si>
  <si>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</si>
  <si>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</si>
  <si>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</si>
  <si>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</si>
  <si>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</si>
  <si>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</si>
  <si>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</si>
  <si>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</si>
  <si>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</si>
  <si>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</si>
  <si>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</si>
  <si>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</si>
  <si>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</si>
  <si>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</si>
  <si>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</si>
  <si>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</si>
  <si>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</si>
  <si>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</si>
  <si>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</si>
  <si>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</si>
  <si>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</si>
  <si>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</si>
  <si>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</si>
  <si>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</si>
  <si>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</si>
  <si>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</si>
  <si>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</si>
  <si>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</si>
  <si>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</si>
  <si>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</si>
  <si>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</si>
  <si>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</si>
  <si>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</si>
  <si>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</si>
  <si>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</si>
  <si>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</si>
  <si>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</si>
  <si>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</si>
  <si>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</si>
  <si>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</si>
  <si>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</si>
  <si>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</si>
  <si>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</si>
  <si>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</si>
  <si>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</si>
  <si>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</si>
  <si>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</si>
  <si>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</si>
  <si>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</si>
  <si>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</si>
  <si>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</si>
  <si>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</si>
  <si>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</si>
  <si>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</si>
  <si>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</si>
  <si>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</si>
  <si>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</si>
  <si>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</si>
  <si>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</si>
  <si>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</si>
  <si>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</si>
  <si>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</si>
  <si>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</si>
  <si>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</si>
  <si>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</si>
  <si>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</si>
  <si>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</si>
  <si>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</si>
  <si>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</si>
  <si>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</si>
  <si>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</si>
  <si>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</si>
  <si>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</si>
  <si>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</si>
  <si>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</si>
  <si>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</si>
  <si>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</si>
  <si>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</si>
  <si>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</si>
  <si>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</si>
  <si>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</si>
  <si>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</si>
  <si>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</si>
  <si>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</si>
  <si>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</si>
  <si>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</si>
  <si>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</si>
  <si>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</si>
  <si>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</si>
  <si>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</si>
  <si>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</si>
  <si>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</si>
  <si>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</si>
  <si>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</si>
  <si>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</si>
  <si>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</si>
  <si>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</si>
  <si>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</si>
  <si>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</si>
  <si>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</si>
  <si>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</si>
  <si>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</si>
  <si>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</si>
  <si>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</si>
  <si>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</si>
  <si>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</si>
  <si>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</si>
  <si>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</si>
  <si>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</si>
  <si>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</si>
  <si>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</si>
  <si>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</si>
  <si>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</si>
  <si>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</si>
  <si>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</si>
  <si>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</si>
  <si>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</si>
  <si>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</si>
  <si>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</si>
  <si>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</si>
  <si>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</si>
  <si>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</si>
  <si>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</si>
  <si>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</si>
  <si>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</si>
  <si>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</si>
  <si>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</si>
  <si>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</si>
  <si>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</si>
  <si>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</si>
  <si>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</si>
  <si>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</si>
  <si>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</si>
  <si>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</si>
  <si>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</si>
  <si>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</si>
  <si>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</si>
  <si>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</si>
  <si>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</si>
  <si>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</si>
  <si>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</si>
  <si>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</si>
  <si>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</si>
  <si>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</si>
  <si>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</si>
  <si>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</si>
  <si>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</si>
  <si>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</si>
  <si>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</si>
  <si>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</si>
  <si>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</si>
  <si>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</si>
  <si>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</si>
  <si>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</si>
  <si>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</si>
  <si>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</si>
  <si>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</si>
  <si>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</si>
  <si>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</si>
  <si>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</si>
  <si>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</si>
  <si>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</si>
  <si>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</si>
  <si>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</si>
  <si>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</si>
  <si>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</si>
  <si>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</si>
  <si>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</si>
  <si>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</si>
  <si>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</si>
  <si>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</si>
  <si>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</si>
  <si>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</si>
  <si>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</si>
  <si>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</si>
  <si>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</si>
  <si>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</si>
  <si>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</si>
  <si>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</si>
  <si>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</si>
  <si>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</si>
  <si>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</si>
  <si>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</si>
  <si>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</si>
  <si>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</si>
  <si>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</si>
  <si>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</si>
  <si>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</si>
  <si>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</si>
  <si>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</si>
  <si>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</si>
  <si>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</si>
  <si>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</si>
  <si>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</si>
  <si>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</si>
  <si>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</si>
  <si>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</si>
  <si>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</si>
  <si>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</si>
  <si>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</si>
  <si>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</si>
  <si>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</si>
  <si>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</si>
  <si>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</si>
  <si>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</si>
  <si>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</si>
  <si>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</si>
  <si>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</si>
  <si>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</si>
  <si>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</si>
  <si>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</si>
  <si>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</si>
  <si>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</si>
  <si>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</si>
  <si>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</si>
  <si>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</si>
  <si>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</si>
  <si>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</si>
  <si>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</si>
  <si>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</si>
  <si>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</si>
  <si>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</si>
  <si>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</si>
  <si>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</si>
  <si>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</si>
  <si>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</si>
  <si>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</si>
  <si>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</si>
  <si>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</si>
  <si>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</si>
  <si>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</si>
  <si>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</si>
  <si>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</si>
  <si>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</si>
  <si>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</si>
  <si>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</si>
  <si>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</si>
  <si>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</si>
  <si>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</si>
  <si>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</si>
  <si>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</si>
  <si>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</si>
  <si>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</si>
  <si>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</si>
  <si>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</si>
  <si>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</si>
  <si>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</si>
  <si>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</si>
  <si>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</si>
  <si>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</si>
  <si>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</si>
  <si>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</si>
  <si>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</si>
  <si>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</si>
  <si>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</si>
  <si>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</si>
  <si>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</si>
  <si>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</si>
  <si>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</si>
  <si>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</si>
  <si>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</si>
  <si>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</si>
  <si>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</si>
  <si>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</si>
  <si>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</si>
  <si>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</si>
  <si>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</si>
  <si>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</si>
  <si>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</si>
  <si>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</si>
  <si>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</si>
  <si>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</si>
  <si>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</si>
  <si>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</si>
  <si>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</si>
  <si>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</si>
  <si>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</si>
  <si>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</si>
  <si>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</si>
  <si>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</si>
  <si>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</si>
  <si>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</si>
  <si>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</si>
  <si>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</si>
  <si>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</si>
  <si>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</si>
  <si>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</si>
  <si>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</si>
  <si>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</si>
  <si>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</si>
  <si>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</si>
  <si>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</si>
  <si>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</si>
  <si>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</si>
  <si>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</si>
  <si>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</si>
  <si>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</si>
  <si>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</si>
  <si>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</si>
  <si>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</si>
  <si>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</si>
  <si>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</si>
  <si>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</si>
  <si>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</si>
  <si>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</si>
  <si>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</si>
  <si>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</si>
  <si>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</si>
  <si>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</si>
  <si>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</si>
  <si>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</si>
  <si>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</si>
  <si>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</si>
  <si>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</si>
  <si>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</si>
  <si>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</si>
  <si>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</si>
  <si>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</si>
  <si>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</si>
  <si>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</si>
  <si>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</si>
  <si>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</si>
  <si>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</si>
  <si>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</si>
  <si>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</si>
  <si>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</si>
  <si>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</si>
  <si>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</si>
  <si>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</si>
  <si>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</si>
  <si>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</si>
  <si>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</si>
  <si>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</si>
  <si>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</si>
  <si>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</si>
  <si>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</si>
  <si>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</si>
  <si>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</si>
  <si>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</si>
  <si>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</si>
  <si>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</si>
  <si>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</si>
  <si>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</si>
  <si>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</si>
  <si>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</si>
  <si>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</si>
  <si>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</si>
  <si>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</si>
  <si>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</si>
  <si>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</si>
  <si>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</si>
  <si>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</si>
  <si>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</si>
  <si>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</si>
  <si>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</si>
  <si>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</si>
  <si>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</si>
  <si>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</si>
  <si>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</si>
  <si>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</si>
  <si>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</si>
  <si>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</si>
  <si>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</si>
  <si>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</si>
  <si>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</si>
  <si>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</si>
  <si>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</si>
  <si>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</si>
  <si>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</si>
  <si>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</si>
  <si>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</si>
  <si>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</si>
  <si>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</si>
  <si>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</si>
  <si>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</si>
  <si>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</si>
  <si>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</si>
  <si>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</si>
  <si>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</si>
  <si>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</si>
  <si>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</si>
  <si>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</si>
  <si>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</si>
  <si>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</si>
  <si>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</si>
  <si>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</si>
  <si>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</si>
  <si>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</si>
  <si>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</si>
  <si>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</si>
  <si>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</si>
  <si>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</si>
  <si>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</si>
  <si>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</si>
  <si>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</si>
  <si>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</si>
  <si>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</si>
  <si>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</si>
  <si>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</si>
  <si>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</si>
  <si>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</si>
  <si>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</si>
  <si>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</si>
  <si>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</si>
  <si>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</si>
  <si>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</si>
  <si>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</si>
  <si>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</si>
  <si>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</si>
  <si>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</si>
  <si>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</si>
  <si>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</si>
  <si>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</si>
  <si>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</si>
  <si>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</si>
  <si>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</si>
  <si>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</si>
  <si>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</si>
  <si>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</si>
  <si>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</si>
  <si>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</si>
  <si>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</si>
  <si>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</si>
  <si>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</si>
  <si>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</si>
  <si>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</si>
  <si>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</si>
  <si>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</si>
  <si>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</si>
  <si>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</si>
  <si>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</si>
  <si>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</si>
  <si>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</si>
  <si>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</si>
  <si>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</si>
  <si>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</si>
  <si>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</si>
  <si>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</si>
  <si>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</si>
  <si>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</si>
  <si>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</si>
  <si>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</si>
  <si>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</si>
  <si>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</si>
  <si>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</si>
  <si>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</si>
  <si>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</si>
  <si>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</si>
  <si>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</si>
  <si>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</si>
  <si>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</si>
  <si>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</si>
  <si>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</si>
  <si>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</si>
  <si>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</si>
  <si>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</si>
  <si>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</si>
  <si>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</si>
  <si>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</si>
  <si>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</si>
  <si>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</si>
  <si>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</si>
  <si>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</si>
  <si>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</si>
  <si>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</si>
  <si>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</si>
  <si>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</si>
  <si>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</si>
  <si>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</si>
  <si>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</si>
  <si>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</si>
  <si>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</si>
  <si>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</si>
  <si>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</si>
  <si>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</si>
  <si>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</si>
  <si>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</si>
  <si>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</si>
  <si>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</si>
  <si>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</si>
  <si>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</si>
  <si>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</si>
  <si>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</si>
  <si>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</si>
  <si>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</si>
  <si>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</si>
  <si>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</si>
  <si>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</si>
  <si>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</si>
  <si>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</si>
  <si>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</si>
  <si>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</si>
  <si>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</si>
  <si>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</si>
  <si>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</si>
  <si>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</si>
  <si>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</si>
  <si>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</si>
  <si>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</si>
  <si>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</si>
  <si>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</si>
  <si>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</si>
  <si>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</si>
  <si>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</si>
  <si>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</si>
  <si>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</si>
  <si>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</si>
  <si>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</si>
  <si>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</si>
  <si>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</si>
  <si>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</si>
  <si>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</si>
  <si>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</si>
  <si>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</si>
  <si>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</si>
  <si>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</si>
  <si>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</si>
  <si>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</si>
  <si>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</si>
  <si>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</si>
  <si>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</si>
  <si>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</si>
  <si>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</si>
  <si>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</si>
  <si>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</si>
  <si>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</si>
  <si>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</si>
  <si>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</si>
  <si>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</si>
  <si>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</si>
  <si>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</si>
  <si>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</si>
  <si>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</si>
  <si>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</si>
  <si>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</si>
  <si>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</si>
  <si>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</si>
  <si>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</si>
  <si>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</si>
  <si>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</si>
  <si>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</si>
  <si>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</si>
  <si>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</si>
  <si>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</si>
  <si>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</si>
  <si>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</si>
  <si>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</si>
  <si>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</si>
  <si>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</si>
  <si>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</si>
  <si>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</si>
  <si>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</si>
  <si>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</si>
  <si>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</si>
  <si>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</si>
  <si>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</si>
  <si>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</si>
  <si>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</si>
  <si>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</si>
  <si>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</si>
  <si>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</si>
  <si>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</si>
  <si>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</si>
  <si>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</si>
  <si>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</si>
  <si>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</si>
  <si>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</si>
  <si>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</si>
  <si>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</si>
  <si>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</si>
  <si>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</si>
  <si>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</si>
  <si>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</si>
  <si>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</si>
  <si>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</si>
  <si>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</si>
  <si>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</si>
  <si>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</si>
  <si>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</si>
  <si>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</si>
  <si>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</si>
  <si>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</si>
  <si>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</si>
  <si>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</si>
  <si>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</si>
  <si>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</si>
  <si>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</si>
  <si>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</si>
  <si>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</si>
  <si>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</si>
  <si>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</si>
  <si>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</si>
  <si>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</si>
  <si>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</si>
  <si>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</si>
  <si>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</si>
  <si>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</si>
  <si>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</si>
  <si>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</si>
  <si>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</si>
  <si>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</si>
  <si>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</si>
  <si>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</si>
  <si>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</si>
  <si>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</si>
  <si>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</si>
  <si>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</si>
  <si>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</si>
  <si>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</si>
  <si>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</si>
  <si>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</si>
  <si>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</si>
  <si>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</si>
  <si>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</si>
  <si>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</si>
  <si>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</si>
  <si>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</si>
  <si>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</si>
  <si>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</si>
  <si>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</si>
  <si>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</si>
  <si>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</si>
  <si>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</si>
  <si>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</si>
  <si>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</si>
  <si>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</si>
  <si>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</si>
  <si>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</si>
  <si>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</si>
  <si>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</si>
  <si>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</si>
  <si>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</si>
  <si>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</si>
  <si>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</si>
  <si>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</si>
  <si>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</si>
  <si>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</si>
  <si>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</si>
  <si>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</si>
  <si>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</si>
  <si>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</si>
  <si>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</si>
  <si>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</si>
  <si>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</si>
  <si>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</si>
  <si>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</si>
  <si>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</si>
  <si>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</si>
  <si>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</si>
  <si>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</si>
  <si>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</si>
  <si>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</si>
  <si>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</si>
  <si>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</si>
  <si>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</si>
  <si>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</si>
  <si>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</si>
  <si>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</si>
  <si>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</si>
  <si>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</si>
  <si>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</si>
  <si>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</si>
  <si>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</si>
  <si>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</si>
  <si>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</si>
  <si>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</si>
  <si>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</si>
  <si>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</si>
  <si>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</si>
  <si>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</si>
  <si>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</si>
  <si>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</si>
  <si>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</si>
  <si>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</si>
  <si>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</si>
  <si>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</si>
  <si>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</si>
  <si>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</si>
  <si>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</si>
  <si>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</si>
  <si>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</si>
  <si>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</si>
  <si>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</si>
  <si>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</si>
  <si>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</si>
  <si>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</si>
  <si>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</si>
  <si>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</si>
  <si>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</si>
  <si>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</si>
  <si>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</si>
  <si>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</si>
  <si>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</si>
  <si>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</si>
  <si>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</si>
  <si>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</si>
  <si>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</si>
  <si>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</si>
  <si>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</si>
  <si>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</si>
  <si>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</si>
  <si>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</si>
  <si>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</si>
  <si>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</si>
  <si>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</si>
  <si>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</si>
  <si>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</si>
  <si>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</si>
  <si>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</si>
  <si>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</si>
  <si>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</si>
  <si>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</si>
  <si>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</si>
  <si>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</si>
  <si>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</si>
  <si>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</si>
  <si>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</si>
  <si>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</si>
  <si>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</si>
  <si>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</si>
  <si>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</si>
  <si>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</si>
  <si>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</si>
  <si>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</si>
  <si>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</si>
  <si>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</si>
  <si>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</si>
  <si>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</si>
  <si>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</si>
  <si>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</si>
  <si>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</si>
  <si>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</si>
  <si>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</si>
  <si>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</si>
  <si>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</si>
  <si>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</si>
  <si>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</si>
  <si>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</si>
  <si>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</si>
  <si>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</si>
  <si>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</si>
  <si>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</si>
  <si>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</si>
  <si>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</si>
  <si>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</si>
  <si>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</si>
  <si>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</si>
  <si>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</si>
  <si>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</si>
  <si>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</si>
  <si>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</si>
  <si>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</si>
  <si>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</si>
  <si>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</si>
  <si>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</si>
  <si>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</si>
  <si>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</si>
  <si>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</si>
  <si>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</si>
  <si>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</si>
  <si>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</si>
  <si>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</si>
  <si>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</si>
  <si>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</si>
  <si>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</si>
  <si>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</si>
  <si>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</si>
  <si>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</si>
  <si>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</si>
  <si>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</si>
  <si>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</si>
  <si>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</si>
  <si>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</si>
  <si>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</si>
  <si>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</si>
  <si>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</si>
  <si>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</si>
  <si>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</si>
  <si>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</si>
  <si>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</si>
  <si>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</si>
  <si>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</si>
  <si>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</si>
  <si>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</si>
  <si>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</si>
  <si>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</si>
  <si>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</si>
  <si>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</si>
  <si>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</si>
  <si>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</si>
  <si>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</si>
  <si>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</si>
  <si>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</si>
  <si>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</si>
  <si>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</si>
  <si>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</si>
  <si>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</si>
  <si>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</si>
  <si>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</si>
  <si>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</si>
  <si>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</si>
  <si>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</si>
  <si>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</si>
  <si>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</si>
  <si>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</si>
  <si>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</si>
  <si>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</si>
  <si>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</si>
  <si>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</si>
  <si>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</si>
  <si>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</si>
  <si>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</si>
  <si>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</si>
  <si>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</si>
  <si>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</si>
  <si>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</si>
  <si>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</si>
  <si>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</si>
  <si>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</si>
  <si>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</si>
  <si>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</si>
  <si>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</si>
  <si>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</si>
  <si>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</si>
  <si>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</si>
  <si>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</si>
  <si>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</si>
  <si>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</si>
  <si>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</si>
  <si>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</si>
  <si>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</si>
  <si>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</si>
  <si>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</si>
  <si>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</si>
  <si>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</si>
  <si>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</si>
  <si>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</si>
  <si>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</si>
  <si>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</si>
  <si>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</si>
  <si>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</si>
  <si>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</si>
  <si>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</si>
  <si>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</si>
  <si>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</si>
  <si>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</si>
  <si>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</si>
  <si>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</si>
  <si>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</si>
  <si>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</si>
  <si>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</si>
  <si>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</si>
  <si>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</si>
  <si>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</si>
  <si>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</si>
  <si>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</si>
  <si>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</si>
  <si>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</si>
  <si>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</si>
  <si>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</si>
  <si>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</si>
  <si>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</si>
  <si>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</si>
  <si>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</si>
  <si>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</si>
  <si>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</si>
  <si>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</si>
  <si>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</si>
  <si>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</si>
  <si>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</si>
  <si>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</si>
  <si>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</si>
  <si>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</si>
  <si>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</si>
  <si>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</si>
  <si>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</si>
  <si>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</si>
  <si>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</si>
  <si>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</si>
  <si>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</si>
  <si>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</si>
  <si>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</si>
  <si>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</si>
  <si>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</si>
  <si>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</si>
  <si>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</si>
  <si>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</si>
  <si>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</si>
  <si>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</si>
  <si>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</si>
  <si>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</si>
  <si>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</si>
  <si>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</si>
  <si>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</si>
  <si>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</si>
  <si>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</si>
  <si>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</si>
  <si>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</si>
  <si>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</si>
  <si>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</si>
  <si>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</si>
  <si>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</si>
  <si>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</si>
  <si>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</si>
  <si>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</si>
  <si>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</si>
  <si>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</si>
  <si>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</si>
  <si>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</si>
  <si>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</si>
  <si>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</si>
  <si>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</si>
  <si>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</si>
  <si>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</si>
  <si>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</si>
  <si>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</si>
  <si>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</si>
  <si>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</si>
  <si>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</si>
  <si>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</si>
  <si>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</si>
  <si>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</si>
  <si>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</si>
  <si>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</si>
  <si>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</si>
  <si>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</si>
  <si>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</si>
  <si>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</si>
  <si>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</si>
  <si>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</si>
  <si>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</si>
  <si>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</si>
  <si>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</si>
  <si>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</si>
  <si>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</si>
  <si>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</si>
  <si>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</si>
  <si>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</si>
  <si>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</si>
  <si>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</si>
  <si>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</si>
  <si>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</si>
  <si>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</si>
  <si>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</si>
  <si>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</si>
  <si>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</si>
  <si>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</si>
  <si>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</si>
  <si>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</si>
  <si>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</si>
  <si>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</si>
  <si>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</si>
  <si>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</si>
  <si>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</si>
  <si>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</si>
  <si>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</si>
  <si>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</si>
  <si>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</si>
  <si>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</si>
  <si>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</si>
  <si>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</si>
  <si>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</si>
  <si>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</si>
  <si>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</si>
  <si>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</si>
  <si>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</si>
  <si>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</si>
  <si>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</si>
  <si>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</si>
  <si>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</si>
  <si>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</si>
  <si>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</si>
  <si>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</si>
  <si>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</si>
  <si>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</si>
  <si>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</si>
  <si>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</si>
  <si>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</si>
  <si>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</si>
  <si>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</si>
  <si>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</si>
  <si>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</si>
  <si>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</si>
  <si>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</si>
  <si>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</si>
  <si>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</si>
  <si>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</si>
  <si>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</si>
  <si>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</si>
  <si>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</si>
  <si>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</si>
  <si>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</si>
  <si>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</si>
  <si>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</si>
  <si>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</si>
  <si>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</si>
  <si>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</si>
  <si>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</si>
  <si>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</si>
  <si>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</si>
  <si>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</si>
  <si>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</si>
  <si>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</si>
  <si>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</si>
  <si>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</si>
  <si>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</si>
  <si>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</si>
  <si>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</si>
  <si>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</si>
  <si>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</si>
  <si>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</si>
  <si>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</si>
  <si>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</si>
  <si>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</si>
  <si>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</si>
  <si>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</si>
  <si>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</si>
  <si>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</si>
  <si>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</si>
  <si>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</si>
  <si>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</si>
  <si>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</si>
  <si>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</si>
  <si>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</si>
  <si>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</si>
  <si>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</si>
  <si>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</si>
  <si>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</si>
  <si>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</si>
  <si>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</si>
  <si>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</si>
  <si>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</si>
  <si>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</si>
  <si>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</si>
  <si>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</si>
  <si>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</si>
  <si>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</si>
  <si>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</si>
  <si>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</si>
  <si>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</si>
  <si>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</si>
  <si>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</si>
  <si>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</si>
  <si>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</si>
  <si>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</si>
  <si>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</si>
  <si>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</si>
  <si>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</si>
  <si>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</si>
  <si>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</si>
  <si>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</si>
  <si>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</si>
  <si>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</si>
  <si>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</si>
  <si>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</si>
  <si>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</si>
  <si>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</si>
  <si>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</si>
  <si>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</si>
  <si>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</si>
  <si>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</si>
  <si>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</si>
  <si>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</si>
  <si>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</si>
  <si>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</si>
  <si>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</si>
  <si>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</si>
  <si>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</si>
  <si>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</si>
  <si>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</si>
  <si>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</si>
  <si>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</si>
  <si>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</si>
  <si>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</si>
  <si>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</si>
  <si>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</si>
  <si>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</si>
  <si>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</si>
  <si>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</si>
  <si>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</si>
  <si>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</si>
  <si>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</si>
  <si>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</si>
  <si>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</si>
  <si>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</si>
  <si>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</si>
  <si>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</si>
  <si>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</si>
  <si>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</si>
  <si>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</si>
  <si>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</si>
  <si>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</si>
  <si>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</si>
  <si>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</si>
  <si>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</si>
  <si>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</si>
  <si>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</si>
  <si>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</si>
  <si>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</si>
  <si>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</si>
  <si>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</si>
  <si>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</si>
  <si>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</si>
  <si>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</si>
  <si>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</si>
  <si>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</si>
  <si>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</si>
  <si>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</si>
  <si>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</si>
  <si>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</si>
  <si>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</si>
  <si>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</si>
  <si>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</si>
  <si>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</si>
  <si>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</si>
  <si>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</si>
  <si>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</si>
  <si>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</si>
  <si>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</si>
  <si>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</si>
  <si>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</si>
  <si>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</si>
  <si>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</si>
  <si>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</si>
  <si>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</si>
  <si>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</si>
  <si>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</si>
  <si>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</si>
  <si>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</si>
  <si>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</si>
  <si>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</si>
  <si>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</si>
  <si>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</si>
  <si>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</si>
  <si>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</si>
  <si>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</si>
  <si>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</si>
  <si>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</si>
  <si>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</si>
  <si>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</si>
  <si>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</si>
  <si>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</si>
  <si>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</si>
  <si>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</si>
  <si>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</si>
  <si>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</si>
  <si>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</si>
  <si>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</si>
  <si>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</si>
  <si>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</si>
  <si>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</si>
  <si>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</si>
  <si>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</si>
  <si>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</si>
  <si>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</si>
  <si>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</si>
  <si>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</si>
  <si>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</si>
  <si>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</si>
  <si>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</si>
  <si>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</si>
  <si>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</si>
  <si>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</si>
  <si>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</si>
  <si>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</si>
  <si>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</si>
  <si>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</si>
  <si>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</si>
  <si>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</si>
  <si>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</si>
  <si>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</si>
  <si>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</si>
  <si>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</si>
  <si>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</si>
  <si>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</si>
  <si>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</si>
  <si>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</si>
  <si>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</si>
  <si>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</si>
  <si>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</si>
  <si>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</si>
  <si>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</si>
  <si>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</si>
  <si>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</si>
  <si>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</si>
  <si>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</si>
  <si>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</si>
  <si>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</si>
  <si>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</si>
  <si>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</si>
  <si>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</si>
  <si>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</si>
  <si>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</si>
  <si>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</si>
  <si>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</si>
  <si>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</si>
  <si>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</si>
  <si>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</si>
  <si>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</si>
  <si>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</si>
  <si>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</si>
  <si>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</si>
  <si>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</si>
  <si>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</si>
  <si>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</si>
  <si>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</si>
  <si>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</si>
  <si>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</si>
  <si>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</si>
  <si>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</si>
  <si>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</si>
  <si>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</si>
  <si>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</si>
  <si>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</si>
  <si>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</si>
  <si>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</si>
  <si>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</si>
  <si>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</si>
  <si>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</si>
  <si>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</si>
  <si>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</si>
  <si>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</si>
  <si>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</si>
  <si>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</si>
  <si>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</si>
  <si>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</si>
  <si>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</si>
  <si>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</si>
  <si>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</si>
  <si>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</si>
  <si>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</si>
  <si>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</si>
  <si>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</si>
  <si>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</si>
  <si>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</si>
  <si>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</si>
  <si>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</si>
  <si>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</si>
  <si>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</si>
  <si>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</si>
  <si>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</si>
  <si>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</si>
  <si>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</si>
  <si>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</si>
  <si>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</si>
  <si>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</si>
  <si>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</si>
  <si>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</si>
  <si>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</si>
  <si>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</si>
  <si>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</si>
  <si>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</si>
  <si>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</si>
  <si>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</si>
  <si>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</si>
  <si>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</si>
  <si>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</si>
  <si>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</si>
  <si>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</si>
  <si>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</si>
  <si>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</si>
  <si>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</si>
  <si>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</si>
  <si>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</si>
  <si>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</si>
  <si>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</si>
  <si>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</si>
  <si>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</si>
  <si>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</si>
  <si>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</si>
  <si>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</si>
  <si>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</si>
  <si>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</si>
  <si>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</si>
  <si>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</si>
  <si>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</si>
  <si>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</si>
  <si>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</si>
  <si>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</si>
  <si>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</si>
  <si>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</si>
  <si>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</si>
  <si>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</si>
  <si>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</si>
  <si>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</si>
  <si>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</si>
  <si>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</si>
  <si>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</si>
  <si>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</si>
  <si>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</si>
  <si>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</si>
  <si>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</si>
  <si>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</si>
  <si>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</si>
  <si>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</si>
  <si>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</si>
  <si>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</si>
  <si>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</si>
  <si>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</si>
  <si>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</si>
  <si>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</si>
  <si>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</si>
  <si>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</si>
  <si>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</si>
  <si>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</si>
  <si>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</si>
  <si>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</si>
  <si>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</si>
  <si>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</si>
  <si>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</si>
  <si>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</si>
  <si>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</si>
  <si>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</si>
  <si>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</si>
  <si>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</si>
  <si>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</si>
  <si>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</si>
  <si>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</si>
  <si>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</si>
  <si>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</si>
  <si>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</si>
  <si>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</si>
  <si>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</si>
  <si>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</si>
  <si>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</si>
  <si>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</si>
  <si>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</si>
  <si>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</si>
  <si>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</si>
  <si>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</si>
  <si>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</si>
  <si>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</si>
  <si>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</si>
  <si>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</si>
  <si>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</si>
  <si>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</si>
  <si>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</si>
  <si>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</si>
  <si>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</si>
  <si>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</si>
  <si>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</si>
  <si>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</si>
  <si>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</si>
  <si>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</si>
  <si>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</si>
  <si>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</si>
  <si>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</si>
  <si>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</si>
  <si>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</si>
  <si>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</si>
  <si>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</si>
  <si>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</si>
  <si>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</si>
  <si>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</si>
  <si>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</si>
  <si>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</si>
  <si>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</si>
  <si>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</si>
  <si>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</si>
  <si>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</si>
  <si>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</si>
  <si>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</si>
  <si>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</si>
  <si>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</si>
  <si>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</si>
  <si>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</si>
  <si>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</si>
  <si>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</si>
  <si>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</si>
  <si>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</si>
  <si>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</si>
  <si>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</si>
  <si>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</si>
  <si>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</si>
  <si>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</si>
  <si>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</si>
  <si>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</si>
  <si>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</si>
  <si>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</si>
  <si>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</si>
  <si>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</si>
  <si>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</si>
  <si>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</si>
  <si>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</si>
  <si>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</si>
  <si>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</si>
  <si>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</si>
  <si>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</si>
  <si>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</si>
  <si>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</si>
  <si>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</si>
  <si>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</si>
  <si>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</si>
  <si>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</si>
  <si>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</si>
  <si>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</si>
  <si>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</si>
  <si>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</si>
  <si>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</si>
  <si>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</si>
  <si>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</si>
  <si>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</si>
  <si>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</si>
  <si>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</si>
  <si>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</si>
  <si>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</si>
  <si>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</si>
  <si>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</si>
  <si>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</si>
  <si>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</si>
  <si>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</si>
  <si>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</si>
  <si>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</si>
  <si>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</si>
  <si>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</si>
  <si>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</si>
  <si>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</si>
  <si>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</si>
  <si>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</si>
  <si>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</si>
  <si>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</si>
  <si>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</si>
  <si>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</si>
  <si>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</si>
  <si>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</si>
  <si>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</si>
  <si>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</si>
  <si>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</si>
  <si>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</si>
  <si>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</si>
  <si>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</si>
  <si>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</si>
  <si>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</si>
  <si>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</si>
  <si>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</si>
  <si>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</si>
  <si>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</si>
  <si>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</si>
  <si>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</si>
  <si>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</si>
  <si>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</si>
  <si>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</si>
  <si>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</si>
  <si>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</si>
  <si>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</si>
  <si>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</si>
  <si>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</si>
  <si>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</si>
  <si>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</si>
  <si>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</si>
  <si>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</si>
  <si>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</si>
  <si>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</si>
  <si>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</si>
  <si>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</si>
  <si>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</si>
  <si>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</si>
  <si>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</si>
  <si>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</si>
  <si>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</si>
  <si>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</si>
  <si>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</si>
  <si>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</si>
  <si>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</si>
  <si>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</si>
  <si>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</si>
  <si>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</si>
  <si>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</si>
  <si>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</si>
  <si>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</si>
  <si>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</si>
  <si>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</si>
  <si>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</si>
  <si>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</si>
  <si>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</si>
  <si>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</si>
  <si>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</si>
  <si>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</si>
  <si>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</si>
  <si>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</si>
  <si>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</si>
  <si>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</si>
  <si>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</si>
  <si>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</si>
  <si>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</si>
  <si>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</si>
  <si>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</si>
  <si>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</si>
  <si>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</si>
  <si>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</si>
  <si>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</si>
  <si>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</si>
  <si>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</si>
  <si>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</si>
  <si>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</si>
  <si>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</si>
  <si>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</si>
  <si>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</si>
  <si>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</si>
  <si>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</si>
  <si>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</si>
  <si>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</si>
  <si>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</si>
  <si>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</si>
  <si>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</si>
  <si>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</si>
  <si>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</si>
  <si>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</si>
  <si>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</si>
  <si>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</si>
  <si>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</si>
  <si>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</si>
  <si>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</si>
  <si>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</si>
  <si>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</si>
  <si>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</si>
  <si>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</si>
  <si>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</si>
  <si>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</si>
  <si>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</si>
  <si>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</si>
  <si>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</si>
  <si>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</si>
  <si>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</si>
  <si>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</si>
  <si>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</si>
  <si>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</si>
  <si>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</si>
  <si>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</si>
  <si>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</si>
  <si>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</si>
  <si>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</si>
  <si>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</si>
  <si>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</si>
  <si>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</si>
  <si>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</si>
  <si>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</si>
  <si>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</si>
  <si>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</si>
  <si>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</si>
  <si>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</si>
  <si>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</si>
  <si>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</si>
  <si>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</si>
  <si>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</si>
  <si>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</si>
  <si>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</si>
  <si>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</si>
  <si>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</si>
  <si>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</si>
  <si>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</si>
  <si>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</si>
  <si>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</si>
  <si>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</si>
  <si>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</si>
  <si>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</si>
  <si>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</si>
  <si>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</si>
  <si>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</si>
  <si>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</si>
  <si>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</si>
  <si>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</si>
  <si>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</si>
  <si>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</si>
  <si>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</si>
  <si>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</si>
  <si>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</si>
  <si>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</si>
  <si>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</si>
  <si>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</si>
  <si>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</si>
  <si>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</si>
  <si>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</si>
  <si>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</si>
  <si>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</si>
  <si>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</si>
  <si>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</si>
  <si>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</si>
  <si>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</si>
  <si>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</si>
  <si>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</si>
  <si>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</si>
  <si>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</si>
  <si>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</si>
  <si>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</si>
  <si>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</si>
  <si>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</si>
  <si>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</si>
  <si>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</si>
  <si>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</si>
  <si>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</si>
  <si>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</si>
  <si>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</si>
  <si>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</si>
  <si>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</si>
  <si>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</si>
  <si>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</si>
  <si>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</si>
  <si>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</si>
  <si>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</si>
  <si>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</si>
  <si>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</si>
  <si>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</si>
  <si>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</si>
  <si>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</si>
  <si>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</si>
  <si>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</si>
  <si>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</si>
  <si>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</si>
  <si>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</si>
  <si>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</si>
  <si>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</si>
  <si>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</si>
  <si>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</si>
  <si>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</si>
  <si>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</si>
  <si>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</si>
  <si>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</si>
  <si>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</si>
  <si>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</si>
  <si>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</si>
  <si>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</si>
  <si>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</si>
  <si>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</si>
  <si>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</si>
  <si>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</si>
  <si>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</si>
  <si>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</si>
  <si>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</si>
  <si>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</si>
  <si>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</si>
  <si>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</si>
  <si>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</si>
  <si>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</si>
  <si>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</si>
  <si>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</si>
  <si>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</si>
  <si>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</si>
  <si>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</si>
  <si>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</si>
  <si>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</si>
  <si>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</si>
  <si>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</si>
  <si>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</si>
  <si>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</si>
  <si>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</si>
  <si>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</si>
  <si>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</si>
  <si>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</si>
  <si>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</si>
  <si>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</si>
  <si>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</si>
  <si>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</si>
  <si>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</si>
  <si>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</si>
  <si>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</si>
  <si>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</si>
  <si>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</si>
  <si>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</si>
  <si>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</si>
  <si>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</si>
  <si>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</si>
  <si>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</si>
  <si>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</si>
  <si>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</si>
  <si>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</si>
  <si>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</si>
  <si>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</si>
  <si>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</si>
  <si>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</si>
  <si>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</si>
  <si>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</si>
  <si>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</si>
  <si>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</si>
  <si>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</si>
  <si>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</si>
  <si>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</si>
  <si>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</si>
  <si>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</si>
  <si>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</si>
  <si>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</si>
  <si>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</si>
  <si>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</si>
  <si>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</si>
  <si>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</si>
  <si>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</si>
  <si>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</si>
  <si>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</si>
  <si>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</si>
  <si>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</si>
  <si>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</si>
  <si>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</si>
  <si>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</si>
  <si>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</si>
  <si>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</si>
  <si>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</si>
  <si>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</si>
  <si>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</si>
  <si>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</si>
  <si>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</si>
  <si>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</si>
  <si>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</si>
  <si>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</si>
  <si>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</si>
  <si>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</si>
  <si>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</si>
  <si>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</si>
  <si>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</si>
  <si>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</si>
  <si>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</si>
  <si>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</si>
  <si>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</si>
  <si>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</si>
  <si>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</si>
  <si>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</si>
  <si>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</si>
  <si>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</si>
  <si>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</si>
  <si>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</si>
  <si>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</si>
  <si>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</si>
  <si>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</si>
  <si>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</si>
  <si>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</si>
  <si>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</si>
  <si>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</si>
  <si>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</si>
  <si>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</si>
  <si>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</si>
  <si>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</si>
  <si>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</si>
  <si>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</si>
  <si>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</si>
  <si>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</si>
  <si>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</si>
  <si>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</si>
  <si>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</si>
  <si>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</si>
  <si>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</si>
  <si>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</si>
  <si>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</si>
  <si>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</si>
  <si>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</si>
  <si>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</si>
  <si>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</si>
  <si>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</si>
  <si>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</si>
  <si>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</si>
  <si>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</si>
  <si>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</si>
  <si>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</si>
  <si>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</si>
  <si>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</si>
  <si>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</si>
  <si>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</si>
  <si>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</si>
  <si>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</si>
  <si>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</si>
  <si>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</si>
  <si>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</si>
  <si>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</si>
  <si>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</si>
  <si>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</si>
  <si>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</si>
  <si>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</si>
  <si>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</si>
  <si>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</si>
  <si>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</si>
  <si>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</si>
  <si>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</si>
  <si>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</si>
  <si>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</si>
  <si>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</si>
  <si>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</si>
  <si>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</si>
  <si>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</si>
  <si>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</si>
  <si>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</si>
  <si>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</si>
  <si>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</si>
  <si>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</si>
  <si>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</si>
  <si>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</si>
  <si>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</si>
  <si>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</si>
  <si>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</si>
  <si>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</si>
  <si>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</si>
  <si>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</si>
  <si>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</si>
  <si>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</si>
  <si>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</si>
  <si>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</si>
  <si>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</si>
  <si>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</si>
  <si>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</si>
  <si>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</si>
  <si>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</si>
  <si>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</si>
  <si>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</si>
  <si>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</si>
  <si>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</si>
  <si>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</si>
  <si>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</si>
  <si>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</si>
  <si>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</si>
  <si>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</si>
  <si>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</si>
  <si>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</si>
  <si>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</si>
  <si>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</si>
  <si>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</si>
  <si>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</si>
  <si>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</si>
  <si>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</si>
  <si>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</si>
  <si>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</si>
  <si>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</si>
  <si>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</si>
  <si>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</si>
  <si>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</si>
  <si>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</si>
  <si>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</si>
  <si>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</si>
  <si>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</si>
  <si>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</si>
  <si>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</si>
  <si>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</si>
  <si>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</si>
  <si>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</si>
  <si>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</si>
  <si>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</si>
  <si>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</si>
  <si>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</si>
  <si>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</si>
  <si>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</si>
  <si>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</si>
  <si>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</si>
  <si>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</si>
  <si>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</si>
  <si>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</si>
  <si>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</si>
  <si>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</si>
  <si>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</si>
  <si>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</si>
  <si>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</si>
  <si>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</si>
  <si>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</si>
  <si>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</si>
  <si>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</si>
  <si>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</si>
  <si>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</si>
  <si>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</si>
  <si>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</si>
  <si>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</si>
  <si>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</si>
  <si>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</si>
  <si>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</si>
  <si>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</si>
  <si>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</si>
  <si>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</si>
  <si>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</si>
  <si>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</si>
  <si>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</si>
  <si>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</si>
  <si>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</si>
  <si>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</si>
  <si>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</si>
  <si>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</si>
  <si>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</si>
  <si>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</si>
  <si>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</si>
  <si>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</si>
  <si>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</si>
  <si>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</si>
  <si>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</si>
  <si>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</si>
  <si>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</si>
  <si>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</si>
  <si>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</si>
  <si>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</si>
  <si>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</si>
  <si>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</si>
  <si>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</si>
  <si>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</si>
  <si>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</si>
  <si>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</si>
  <si>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</si>
  <si>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</si>
  <si>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</si>
  <si>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</si>
  <si>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</si>
  <si>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</si>
  <si>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</si>
  <si>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</si>
  <si>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</si>
  <si>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</si>
  <si>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</si>
  <si>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</si>
  <si>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</si>
  <si>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</si>
  <si>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</si>
  <si>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</si>
  <si>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</si>
  <si>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</si>
  <si>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</si>
  <si>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</si>
  <si>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</si>
  <si>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</si>
  <si>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</si>
  <si>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</si>
  <si>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</si>
  <si>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</si>
  <si>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</si>
  <si>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</si>
  <si>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</si>
  <si>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</si>
  <si>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</si>
  <si>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</si>
  <si>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</si>
  <si>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</si>
  <si>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</si>
  <si>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</si>
  <si>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</si>
  <si>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</si>
  <si>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</si>
  <si>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</si>
  <si>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</si>
  <si>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</si>
  <si>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</si>
  <si>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</si>
  <si>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</si>
  <si>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</si>
  <si>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</si>
  <si>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</si>
  <si>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</si>
  <si>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</si>
  <si>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</si>
  <si>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</si>
  <si>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</si>
  <si>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</si>
  <si>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</si>
  <si>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</si>
  <si>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</si>
  <si>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</si>
  <si>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</si>
  <si>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</si>
  <si>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</si>
  <si>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</si>
  <si>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</si>
  <si>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</si>
  <si>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</si>
  <si>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</si>
  <si>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</si>
  <si>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</si>
  <si>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</si>
  <si>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</si>
  <si>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</si>
  <si>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</si>
  <si>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</si>
  <si>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</si>
  <si>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</si>
  <si>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</si>
  <si>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</si>
  <si>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</si>
  <si>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</si>
  <si>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</si>
  <si>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</si>
  <si>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</si>
  <si>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</si>
  <si>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</si>
  <si>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</si>
  <si>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</si>
  <si>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</si>
  <si>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</si>
  <si>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</si>
  <si>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</si>
  <si>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</si>
  <si>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</si>
  <si>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</si>
  <si>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</si>
  <si>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</si>
  <si>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</si>
  <si>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</si>
  <si>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</si>
  <si>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</si>
  <si>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</si>
  <si>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</si>
  <si>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</si>
  <si>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</si>
  <si>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</si>
  <si>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</si>
  <si>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</si>
  <si>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</si>
  <si>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</si>
  <si>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</si>
  <si>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</si>
  <si>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</si>
  <si>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</si>
  <si>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</si>
  <si>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</si>
  <si>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</si>
  <si>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</si>
  <si>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</si>
  <si>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</si>
  <si>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</si>
  <si>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</si>
  <si>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</si>
  <si>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</si>
  <si>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</si>
  <si>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</si>
  <si>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</si>
  <si>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</si>
  <si>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</si>
  <si>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</si>
  <si>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</si>
  <si>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</si>
  <si>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</si>
  <si>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</si>
  <si>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</si>
  <si>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</si>
  <si>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</si>
  <si>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</si>
  <si>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</si>
  <si>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</si>
  <si>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</si>
  <si>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</si>
  <si>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</si>
  <si>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</si>
  <si>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</si>
  <si>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</si>
  <si>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</si>
  <si>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</si>
  <si>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</si>
  <si>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</si>
  <si>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</si>
  <si>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</si>
  <si>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</si>
  <si>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</si>
  <si>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</si>
  <si>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</si>
  <si>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</si>
  <si>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</si>
  <si>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</si>
  <si>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</si>
  <si>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</si>
  <si>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</si>
  <si>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</si>
  <si>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</si>
  <si>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</si>
  <si>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</si>
  <si>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</si>
  <si>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</si>
  <si>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</si>
  <si>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</si>
  <si>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</si>
  <si>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</si>
  <si>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</si>
  <si>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</si>
  <si>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</si>
  <si>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</si>
  <si>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</si>
  <si>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</si>
  <si>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</si>
  <si>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</si>
  <si>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</si>
  <si>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</si>
  <si>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</si>
  <si>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</si>
  <si>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</si>
  <si>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</si>
  <si>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</si>
  <si>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</si>
  <si>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</si>
  <si>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</si>
  <si>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</si>
  <si>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</si>
  <si>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</si>
  <si>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</si>
  <si>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</si>
  <si>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</si>
  <si>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</si>
  <si>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</si>
  <si>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</si>
  <si>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</si>
  <si>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</si>
  <si>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</si>
  <si>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</si>
  <si>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</si>
  <si>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</si>
  <si>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</si>
  <si>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</si>
  <si>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</si>
  <si>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</si>
  <si>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</si>
  <si>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</si>
  <si>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</si>
  <si>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</si>
  <si>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</si>
  <si>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</si>
  <si>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</si>
  <si>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</si>
  <si>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</si>
  <si>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</si>
  <si>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</si>
  <si>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</si>
  <si>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</si>
  <si>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</si>
  <si>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</si>
  <si>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</si>
  <si>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</si>
  <si>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</si>
  <si>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</si>
  <si>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</si>
  <si>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</si>
  <si>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</si>
  <si>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</si>
  <si>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</si>
  <si>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</si>
  <si>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</si>
  <si>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</si>
  <si>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</si>
  <si>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</si>
  <si>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</si>
  <si>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</si>
  <si>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</si>
  <si>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</si>
  <si>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</si>
  <si>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</si>
  <si>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</si>
  <si>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</si>
  <si>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</si>
  <si>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</si>
  <si>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</si>
  <si>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</si>
  <si>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</si>
  <si>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</si>
  <si>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</si>
  <si>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</si>
  <si>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</si>
  <si>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</si>
  <si>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</si>
  <si>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</si>
  <si>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</si>
  <si>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</si>
  <si>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</si>
  <si>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</si>
  <si>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</si>
  <si>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</si>
  <si>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</si>
  <si>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</si>
  <si>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</si>
  <si>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</si>
  <si>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</si>
  <si>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</si>
  <si>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</si>
  <si>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</si>
  <si>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</si>
  <si>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</si>
  <si>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</si>
  <si>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</si>
  <si>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</si>
  <si>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</si>
  <si>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</si>
  <si>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</si>
  <si>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</si>
  <si>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</si>
  <si>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</si>
  <si>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</si>
  <si>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</si>
  <si>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</si>
  <si>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</si>
  <si>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</si>
  <si>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</si>
  <si>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</si>
  <si>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</si>
  <si>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</si>
  <si>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</si>
  <si>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</si>
  <si>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</si>
  <si>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</si>
  <si>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</si>
  <si>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</si>
  <si>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</si>
  <si>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</si>
  <si>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</si>
  <si>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</si>
  <si>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</si>
  <si>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</si>
  <si>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</si>
  <si>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</si>
  <si>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</si>
  <si>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</si>
  <si>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</si>
  <si>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</si>
  <si>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</si>
  <si>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</si>
  <si>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</si>
  <si>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</si>
  <si>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</si>
  <si>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</si>
  <si>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</si>
  <si>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</si>
  <si>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</si>
  <si>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</si>
  <si>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</si>
  <si>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</si>
  <si>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</si>
  <si>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</si>
  <si>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</si>
  <si>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</si>
  <si>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</si>
  <si>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</si>
  <si>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</si>
  <si>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</si>
  <si>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</si>
  <si>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</si>
  <si>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</si>
  <si>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</si>
  <si>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</si>
  <si>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</si>
  <si>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</si>
  <si>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</si>
  <si>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</si>
  <si>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</si>
  <si>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</si>
  <si>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</si>
  <si>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</si>
  <si>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</si>
  <si>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</si>
  <si>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</si>
  <si>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</si>
  <si>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</si>
  <si>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</si>
  <si>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</si>
  <si>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</si>
  <si>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</si>
  <si>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</si>
  <si>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</si>
  <si>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</si>
  <si>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</si>
  <si>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</si>
  <si>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</si>
  <si>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</si>
  <si>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</si>
  <si>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</si>
  <si>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</si>
  <si>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</si>
  <si>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</si>
  <si>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</si>
  <si>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</si>
  <si>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</si>
  <si>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</si>
  <si>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</si>
  <si>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</si>
  <si>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</si>
  <si>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</si>
  <si>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</si>
  <si>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</si>
  <si>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</si>
  <si>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</si>
  <si>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</si>
  <si>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</si>
  <si>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</si>
  <si>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</si>
  <si>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</si>
  <si>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</si>
  <si>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</si>
  <si>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</si>
  <si>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</si>
  <si>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</si>
  <si>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</si>
  <si>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</si>
  <si>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</si>
  <si>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</si>
  <si>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</si>
  <si>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</si>
  <si>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</si>
  <si>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</si>
  <si>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</si>
  <si>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</si>
  <si>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</si>
  <si>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</si>
  <si>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</si>
  <si>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</si>
  <si>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</si>
  <si>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</si>
  <si>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</si>
  <si>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</si>
  <si>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</si>
  <si>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</si>
  <si>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</si>
  <si>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</si>
  <si>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</si>
  <si>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</si>
  <si>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</si>
  <si>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</si>
  <si>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</si>
  <si>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</si>
  <si>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</si>
  <si>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</si>
  <si>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</si>
  <si>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</si>
  <si>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</si>
  <si>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</si>
  <si>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</si>
  <si>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</si>
  <si>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</si>
  <si>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</si>
  <si>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</si>
  <si>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</si>
  <si>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</si>
  <si>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</si>
  <si>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</si>
  <si>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</si>
  <si>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</si>
  <si>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</si>
  <si>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</si>
  <si>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</si>
  <si>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</si>
  <si>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</si>
  <si>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</si>
  <si>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</si>
  <si>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</si>
  <si>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</si>
  <si>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</si>
  <si>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</si>
  <si>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</si>
  <si>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</si>
  <si>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</si>
  <si>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</si>
  <si>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</si>
  <si>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</si>
  <si>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</si>
  <si>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</si>
  <si>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</si>
  <si>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</si>
  <si>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</si>
  <si>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</si>
  <si>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</si>
  <si>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</si>
  <si>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</si>
  <si>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</si>
  <si>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</si>
  <si>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</si>
  <si>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</si>
  <si>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</si>
  <si>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</si>
  <si>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</si>
  <si>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</si>
  <si>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</si>
  <si>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</si>
  <si>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</si>
  <si>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</si>
  <si>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</si>
  <si>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</si>
  <si>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</si>
  <si>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</si>
  <si>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</si>
  <si>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</si>
  <si>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</si>
  <si>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</si>
  <si>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</si>
  <si>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</si>
  <si>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</si>
  <si>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</si>
  <si>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</si>
  <si>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</si>
  <si>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</si>
  <si>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</si>
  <si>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</si>
  <si>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</si>
  <si>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</si>
  <si>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</si>
  <si>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</si>
  <si>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</si>
  <si>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</si>
  <si>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</si>
  <si>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</si>
  <si>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</si>
  <si>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</si>
  <si>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</si>
  <si>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</si>
  <si>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</si>
  <si>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</si>
  <si>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</si>
  <si>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</si>
  <si>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</si>
  <si>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</si>
  <si>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</si>
  <si>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</si>
  <si>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</si>
  <si>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</si>
  <si>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</si>
  <si>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</si>
  <si>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</si>
  <si>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</si>
  <si>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</si>
  <si>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</si>
  <si>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</si>
  <si>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</si>
  <si>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</si>
  <si>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</si>
  <si>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</si>
  <si>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</si>
  <si>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</si>
  <si>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</si>
  <si>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</si>
  <si>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</si>
  <si>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</si>
  <si>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</si>
  <si>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</si>
  <si>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</si>
  <si>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</si>
  <si>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</si>
  <si>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</si>
  <si>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</si>
  <si>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</si>
  <si>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</si>
  <si>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</si>
  <si>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</si>
  <si>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</si>
  <si>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</si>
  <si>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</si>
  <si>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</si>
  <si>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</si>
  <si>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</si>
  <si>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</si>
  <si>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</si>
  <si>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</si>
  <si>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</si>
  <si>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</si>
  <si>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</si>
  <si>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</si>
  <si>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</si>
  <si>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</si>
  <si>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</si>
  <si>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</si>
  <si>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</si>
  <si>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</si>
  <si>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</si>
  <si>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</si>
  <si>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</si>
  <si>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</si>
  <si>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</si>
  <si>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</si>
  <si>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</si>
  <si>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</si>
  <si>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</si>
  <si>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</si>
  <si>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</si>
  <si>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</si>
  <si>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</si>
  <si>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</si>
  <si>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</si>
  <si>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</si>
  <si>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</si>
  <si>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</si>
  <si>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</si>
  <si>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</si>
  <si>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</si>
  <si>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</si>
  <si>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</si>
  <si>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</si>
  <si>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</si>
  <si>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</si>
  <si>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</si>
  <si>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</si>
  <si>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</si>
  <si>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</si>
  <si>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</si>
  <si>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</si>
  <si>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</si>
  <si>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</si>
  <si>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</si>
  <si>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</si>
  <si>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</si>
  <si>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</si>
  <si>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</si>
  <si>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</si>
  <si>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</si>
  <si>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</si>
  <si>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</si>
  <si>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</si>
  <si>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</si>
  <si>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</si>
  <si>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</si>
  <si>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</si>
  <si>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</si>
  <si>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</si>
  <si>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</si>
  <si>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</si>
  <si>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</si>
  <si>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</si>
  <si>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</si>
  <si>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</si>
  <si>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</si>
  <si>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</si>
  <si>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</si>
  <si>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</si>
  <si>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</si>
  <si>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</si>
  <si>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</si>
  <si>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</si>
  <si>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</si>
  <si>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</si>
  <si>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</si>
  <si>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</si>
  <si>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</si>
  <si>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</si>
  <si>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</si>
  <si>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</si>
  <si>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</si>
  <si>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</si>
  <si>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</si>
  <si>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</si>
  <si>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</si>
  <si>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</si>
  <si>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</si>
  <si>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</si>
  <si>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</si>
  <si>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</si>
  <si>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</si>
  <si>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</si>
  <si>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</si>
  <si>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</si>
  <si>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</si>
  <si>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</si>
  <si>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</si>
  <si>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</si>
  <si>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</si>
  <si>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</si>
  <si>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</si>
  <si>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</si>
  <si>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</si>
  <si>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</si>
  <si>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</si>
  <si>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</si>
  <si>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</si>
  <si>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</si>
  <si>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</si>
  <si>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</si>
  <si>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</si>
  <si>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</si>
  <si>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</si>
  <si>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</si>
  <si>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</si>
  <si>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</si>
  <si>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</si>
  <si>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</si>
  <si>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</si>
  <si>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</si>
  <si>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</si>
  <si>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</si>
  <si>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</si>
  <si>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</si>
  <si>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</si>
  <si>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</si>
  <si>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</si>
  <si>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</si>
  <si>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</si>
  <si>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</si>
  <si>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</si>
  <si>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</si>
  <si>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</si>
  <si>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</si>
  <si>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</si>
  <si>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</si>
  <si>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</si>
  <si>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</si>
  <si>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</si>
  <si>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</si>
  <si>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</si>
  <si>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</si>
  <si>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</si>
  <si>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</si>
  <si>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</si>
  <si>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</si>
  <si>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</si>
  <si>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</si>
  <si>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</si>
  <si>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</si>
  <si>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</si>
  <si>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</si>
  <si>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</si>
  <si>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</si>
  <si>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</si>
  <si>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</si>
  <si>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</si>
  <si>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</si>
  <si>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</si>
  <si>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</si>
  <si>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</si>
  <si>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</si>
  <si>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</si>
  <si>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</si>
  <si>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</si>
  <si>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</si>
  <si>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</si>
  <si>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</si>
  <si>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</si>
  <si>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</si>
  <si>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</si>
  <si>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</si>
  <si>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</si>
  <si>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</si>
  <si>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</si>
  <si>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</si>
  <si>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</si>
  <si>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</si>
  <si>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</si>
  <si>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</si>
  <si>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</si>
  <si>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</si>
  <si>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</si>
  <si>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</si>
  <si>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</si>
  <si>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</si>
  <si>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</si>
  <si>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</si>
  <si>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</si>
  <si>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</si>
  <si>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</si>
  <si>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</si>
  <si>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</si>
  <si>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</si>
  <si>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</si>
  <si>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</si>
  <si>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</si>
  <si>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</si>
  <si>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</si>
  <si>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</si>
  <si>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</si>
  <si>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</si>
  <si>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</si>
  <si>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</si>
  <si>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</si>
  <si>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</si>
  <si>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</si>
  <si>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</si>
  <si>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</si>
  <si>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</si>
  <si>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</si>
  <si>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</si>
  <si>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</si>
  <si>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</si>
  <si>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</si>
  <si>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</si>
  <si>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</si>
  <si>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</si>
  <si>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</si>
  <si>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</si>
  <si>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</si>
  <si>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</si>
  <si>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</si>
  <si>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</si>
  <si>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</si>
  <si>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</si>
  <si>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</si>
  <si>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</si>
  <si>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</si>
  <si>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</si>
  <si>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</si>
  <si>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</si>
  <si>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</si>
  <si>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</si>
  <si>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</si>
  <si>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</si>
  <si>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</si>
  <si>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</si>
  <si>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</si>
  <si>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</si>
  <si>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</si>
  <si>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</si>
  <si>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</si>
  <si>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</si>
  <si>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</si>
  <si>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</si>
  <si>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</si>
  <si>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</si>
  <si>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</si>
  <si>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</si>
  <si>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</si>
  <si>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</si>
  <si>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</si>
  <si>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</si>
  <si>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</si>
  <si>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</si>
  <si>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</si>
  <si>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</si>
  <si>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</si>
  <si>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</si>
  <si>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</si>
  <si>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</si>
  <si>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</si>
  <si>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</si>
  <si>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</si>
  <si>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</si>
  <si>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</si>
  <si>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</si>
  <si>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</si>
  <si>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</si>
  <si>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</si>
  <si>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</si>
  <si>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</si>
  <si>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</si>
  <si>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</si>
  <si>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</si>
  <si>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</si>
  <si>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</si>
  <si>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</si>
  <si>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</si>
  <si>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</si>
  <si>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</si>
  <si>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</si>
  <si>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</si>
  <si>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</si>
  <si>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</si>
  <si>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</si>
  <si>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</si>
  <si>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</si>
  <si>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</si>
  <si>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</si>
  <si>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</si>
  <si>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</si>
  <si>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</si>
  <si>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</si>
  <si>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</si>
  <si>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</si>
  <si>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</si>
  <si>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</si>
  <si>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</si>
  <si>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</si>
  <si>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</si>
  <si>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</si>
  <si>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</si>
  <si>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</si>
  <si>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</si>
  <si>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</si>
  <si>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</si>
  <si>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</si>
  <si>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</si>
  <si>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</si>
  <si>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</si>
  <si>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</si>
  <si>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</si>
  <si>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</si>
  <si>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</si>
  <si>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</si>
  <si>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</si>
  <si>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</si>
  <si>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</si>
  <si>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</si>
  <si>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</si>
  <si>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</si>
  <si>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</si>
  <si>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</si>
  <si>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</si>
  <si>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</si>
  <si>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</si>
  <si>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</si>
  <si>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</si>
  <si>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</si>
  <si>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</si>
  <si>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</si>
  <si>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</si>
  <si>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</si>
  <si>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</si>
  <si>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</si>
  <si>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</si>
  <si>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</si>
  <si>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</si>
  <si>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</si>
  <si>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</si>
  <si>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</si>
  <si>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</si>
  <si>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</si>
  <si>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</si>
  <si>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</si>
  <si>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</si>
  <si>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</si>
  <si>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</si>
  <si>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</si>
  <si>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</si>
  <si>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</si>
  <si>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</si>
  <si>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</si>
  <si>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</si>
  <si>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</si>
  <si>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</si>
  <si>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</si>
  <si>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</si>
  <si>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</si>
  <si>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</si>
  <si>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</si>
  <si>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</si>
  <si>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</si>
  <si>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</si>
  <si>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</si>
  <si>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</si>
  <si>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</si>
  <si>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</si>
  <si>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</si>
  <si>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</si>
  <si>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</si>
  <si>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</si>
  <si>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</si>
  <si>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</si>
  <si>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</si>
  <si>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</si>
  <si>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</si>
  <si>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</si>
  <si>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</si>
  <si>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</si>
  <si>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</si>
  <si>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</si>
  <si>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</si>
  <si>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</si>
  <si>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</si>
  <si>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</si>
  <si>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</si>
  <si>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</si>
  <si>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</si>
  <si>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</si>
  <si>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</si>
  <si>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</si>
  <si>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</si>
  <si>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</si>
  <si>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</si>
  <si>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</si>
  <si>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</si>
  <si>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</si>
  <si>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</si>
  <si>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</si>
  <si>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</si>
  <si>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</si>
  <si>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</si>
  <si>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</si>
  <si>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</si>
  <si>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</si>
  <si>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</si>
  <si>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</si>
  <si>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</si>
  <si>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</si>
  <si>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</si>
  <si>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</si>
  <si>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</si>
  <si>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</si>
  <si>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</si>
  <si>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</si>
  <si>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</si>
  <si>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</si>
  <si>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</si>
  <si>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</si>
  <si>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</si>
  <si>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</si>
  <si>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</si>
  <si>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</si>
  <si>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</si>
  <si>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</si>
  <si>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</si>
  <si>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</si>
  <si>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</si>
  <si>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</si>
  <si>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</si>
  <si>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</si>
  <si>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</si>
  <si>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</si>
  <si>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</si>
  <si>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</si>
  <si>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</si>
  <si>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</si>
  <si>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</si>
  <si>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</si>
  <si>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</si>
  <si>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</si>
  <si>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</si>
  <si>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</si>
  <si>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</si>
  <si>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</si>
  <si>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</si>
  <si>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</si>
  <si>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</si>
  <si>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</si>
  <si>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</si>
  <si>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</si>
  <si>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</si>
  <si>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</si>
  <si>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</si>
  <si>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</si>
  <si>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</si>
  <si>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</si>
  <si>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</si>
  <si>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</si>
  <si>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</si>
  <si>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</si>
  <si>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</si>
  <si>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</si>
  <si>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</si>
  <si>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</si>
  <si>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</si>
  <si>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</si>
  <si>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</si>
  <si>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</si>
  <si>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</si>
  <si>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</si>
  <si>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</si>
  <si>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</si>
  <si>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</si>
  <si>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</si>
  <si>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</si>
  <si>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</si>
  <si>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</si>
  <si>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</si>
  <si>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</si>
  <si>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</si>
  <si>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</si>
  <si>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</si>
  <si>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</si>
  <si>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</si>
  <si>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</si>
  <si>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</si>
  <si>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</si>
  <si>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</si>
  <si>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</si>
  <si>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</si>
  <si>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</si>
  <si>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</si>
  <si>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</si>
  <si>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</si>
  <si>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</si>
  <si>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</si>
  <si>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</si>
  <si>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</si>
  <si>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</si>
  <si>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</si>
  <si>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</si>
  <si>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</si>
  <si>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</si>
  <si>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</si>
  <si>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</si>
  <si>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</si>
  <si>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</si>
  <si>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</si>
  <si>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</si>
  <si>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</si>
  <si>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</si>
  <si>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</si>
  <si>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</si>
  <si>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</si>
  <si>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</si>
  <si>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</si>
  <si>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</si>
  <si>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</si>
  <si>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</si>
  <si>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</si>
  <si>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</si>
  <si>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</si>
  <si>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</si>
  <si>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</si>
  <si>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</si>
  <si>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</si>
  <si>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</si>
  <si>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</si>
  <si>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</si>
  <si>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</si>
  <si>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</si>
  <si>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</si>
  <si>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</si>
  <si>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</si>
  <si>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</si>
  <si>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</si>
  <si>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</si>
  <si>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</si>
  <si>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</si>
  <si>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</si>
  <si>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</si>
  <si>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</si>
  <si>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</si>
  <si>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</si>
  <si>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</si>
  <si>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</si>
  <si>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</si>
  <si>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</si>
  <si>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</si>
  <si>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</si>
  <si>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</si>
  <si>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</si>
  <si>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</si>
  <si>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</si>
  <si>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</si>
  <si>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</si>
  <si>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</si>
  <si>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</si>
  <si>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</si>
  <si>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</si>
  <si>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</si>
  <si>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</si>
  <si>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</si>
  <si>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</si>
  <si>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</si>
  <si>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</si>
  <si>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</si>
  <si>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</si>
  <si>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</si>
  <si>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</si>
  <si>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</si>
  <si>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</si>
  <si>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</si>
  <si>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</si>
  <si>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</si>
  <si>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</si>
  <si>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</si>
  <si>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</si>
  <si>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</si>
  <si>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</si>
  <si>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</si>
  <si>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</si>
  <si>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</si>
  <si>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</si>
  <si>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</si>
  <si>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</si>
  <si>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</si>
  <si>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</si>
  <si>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</si>
  <si>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</si>
  <si>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</si>
  <si>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</si>
  <si>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</si>
  <si>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</si>
  <si>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</si>
  <si>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</si>
  <si>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</si>
  <si>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</si>
  <si>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</si>
  <si>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</si>
  <si>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</si>
  <si>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</si>
  <si>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</si>
  <si>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</si>
  <si>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</si>
  <si>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</si>
  <si>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</si>
  <si>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</si>
  <si>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</si>
  <si>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</si>
  <si>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</si>
  <si>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</si>
  <si>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</si>
  <si>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</si>
  <si>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</si>
  <si>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</si>
  <si>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</si>
  <si>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</si>
  <si>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</si>
  <si>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</si>
  <si>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</si>
  <si>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</si>
  <si>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</si>
  <si>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</si>
  <si>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</si>
  <si>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</si>
  <si>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</si>
  <si>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</si>
  <si>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</si>
  <si>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</si>
  <si>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</si>
  <si>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</si>
  <si>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</si>
  <si>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</si>
  <si>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</si>
  <si>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</si>
  <si>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</si>
  <si>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</si>
  <si>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</si>
  <si>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</si>
  <si>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</si>
  <si>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</si>
  <si>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</si>
  <si>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</si>
  <si>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</si>
  <si>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</si>
  <si>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</si>
  <si>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</si>
  <si>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</si>
  <si>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</si>
  <si>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</si>
  <si>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</si>
  <si>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</si>
  <si>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</si>
  <si>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</si>
  <si>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</si>
  <si>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</si>
  <si>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</si>
  <si>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</si>
  <si>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</si>
  <si>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</si>
  <si>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</si>
  <si>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</si>
  <si>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</si>
  <si>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</si>
  <si>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</si>
  <si>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</si>
  <si>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</si>
  <si>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</si>
  <si>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</si>
  <si>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</si>
  <si>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</si>
  <si>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</si>
  <si>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</si>
  <si>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</si>
  <si>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</si>
  <si>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</si>
  <si>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</si>
  <si>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</si>
  <si>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</si>
  <si>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</si>
  <si>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</si>
  <si>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</si>
  <si>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</si>
  <si>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</si>
  <si>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</si>
  <si>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</si>
  <si>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</si>
  <si>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</si>
  <si>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</si>
  <si>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</si>
  <si>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</si>
  <si>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</si>
  <si>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</si>
  <si>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</si>
  <si>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</si>
  <si>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</si>
  <si>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</si>
  <si>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</si>
  <si>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</si>
  <si>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</si>
  <si>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</si>
  <si>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</si>
  <si>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</si>
  <si>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</si>
  <si>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</si>
  <si>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</si>
  <si>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</si>
  <si>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</si>
  <si>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</si>
  <si>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</si>
  <si>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</si>
  <si>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</si>
  <si>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</si>
  <si>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</si>
  <si>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</si>
  <si>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</si>
  <si>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</si>
  <si>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</si>
  <si>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</si>
  <si>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</si>
  <si>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</si>
  <si>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</si>
  <si>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</si>
  <si>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</si>
  <si>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</si>
  <si>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</si>
  <si>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</si>
  <si>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</si>
  <si>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</si>
  <si>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</si>
  <si>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</si>
  <si>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</si>
  <si>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</si>
  <si>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</si>
  <si>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</si>
  <si>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</si>
  <si>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</si>
  <si>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</si>
  <si>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</si>
  <si>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</si>
  <si>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</si>
  <si>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</si>
  <si>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</si>
  <si>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</si>
  <si>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</si>
  <si>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</si>
  <si>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</si>
  <si>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</si>
  <si>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</si>
  <si>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</si>
  <si>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</si>
  <si>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</si>
  <si>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</si>
  <si>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</si>
  <si>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</si>
  <si>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</si>
  <si>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</si>
  <si>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</si>
  <si>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</si>
  <si>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</si>
  <si>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</si>
  <si>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</si>
  <si>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</si>
  <si>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</si>
  <si>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</si>
  <si>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</si>
  <si>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</si>
  <si>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</si>
  <si>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</si>
  <si>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</si>
  <si>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</si>
  <si>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</si>
  <si>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</si>
  <si>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</si>
  <si>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</si>
  <si>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</si>
  <si>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</si>
  <si>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</si>
  <si>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</si>
  <si>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</si>
  <si>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</si>
  <si>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</si>
  <si>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</si>
  <si>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</si>
  <si>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</si>
  <si>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</si>
  <si>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</si>
  <si>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</si>
  <si>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</si>
  <si>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</si>
  <si>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</si>
  <si>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</si>
  <si>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</si>
  <si>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</si>
  <si>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</si>
  <si>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</si>
  <si>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</si>
  <si>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</si>
  <si>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</si>
  <si>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</si>
  <si>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</si>
  <si>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</si>
  <si>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</si>
  <si>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</si>
  <si>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</si>
  <si>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</si>
  <si>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</si>
  <si>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</si>
  <si>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</si>
  <si>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</si>
  <si>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</si>
  <si>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</si>
  <si>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</si>
  <si>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</si>
  <si>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</si>
  <si>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</si>
  <si>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</si>
  <si>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</si>
  <si>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</si>
  <si>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</si>
  <si>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</si>
  <si>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</si>
  <si>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</si>
  <si>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</si>
  <si>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</si>
  <si>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</si>
  <si>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</si>
  <si>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</si>
  <si>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</si>
  <si>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</si>
  <si>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</si>
  <si>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</si>
  <si>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</si>
  <si>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</si>
  <si>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</si>
  <si>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</si>
  <si>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</si>
  <si>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</si>
  <si>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</si>
  <si>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</si>
  <si>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</si>
  <si>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</si>
  <si>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</si>
  <si>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</si>
  <si>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</si>
  <si>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</si>
  <si>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</si>
  <si>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</si>
  <si>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</si>
  <si>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</si>
  <si>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</si>
  <si>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</si>
  <si>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</si>
  <si>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</si>
  <si>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</si>
  <si>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</si>
  <si>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</si>
  <si>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</si>
  <si>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</si>
  <si>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</si>
  <si>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</si>
  <si>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</si>
  <si>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</si>
  <si>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</si>
  <si>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</si>
  <si>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</si>
  <si>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</si>
  <si>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</si>
  <si>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</si>
  <si>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</si>
  <si>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</si>
  <si>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</si>
  <si>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</si>
  <si>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</si>
  <si>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</si>
  <si>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</si>
  <si>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</si>
  <si>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</si>
  <si>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</si>
  <si>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</si>
  <si>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</si>
  <si>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</si>
  <si>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</si>
  <si>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</si>
  <si>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</si>
  <si>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</si>
  <si>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</si>
  <si>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</si>
  <si>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</si>
  <si>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</si>
  <si>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</si>
  <si>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</si>
  <si>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</si>
  <si>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</si>
  <si>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</si>
  <si>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</si>
  <si>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</si>
  <si>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</si>
  <si>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</si>
  <si>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</si>
  <si>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</si>
  <si>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</si>
  <si>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</si>
  <si>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</si>
  <si>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</si>
  <si>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</si>
  <si>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</si>
  <si>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</si>
  <si>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</si>
  <si>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</si>
  <si>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</si>
  <si>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</si>
  <si>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</si>
  <si>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</si>
  <si>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</si>
  <si>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</si>
  <si>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</si>
  <si>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</si>
  <si>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</si>
  <si>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</si>
  <si>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</si>
  <si>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</si>
  <si>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</si>
  <si>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</si>
  <si>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</si>
  <si>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</si>
  <si>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</si>
  <si>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</si>
  <si>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</si>
  <si>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</si>
  <si>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</si>
  <si>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</si>
  <si>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</si>
  <si>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</si>
  <si>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</si>
  <si>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</si>
  <si>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</si>
  <si>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</si>
  <si>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</si>
  <si>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</si>
  <si>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</si>
  <si>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</si>
  <si>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</si>
  <si>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</si>
  <si>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</si>
  <si>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</si>
  <si>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</si>
  <si>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</si>
  <si>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</si>
  <si>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</si>
  <si>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</si>
  <si>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</si>
  <si>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</si>
  <si>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</si>
  <si>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</si>
  <si>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</si>
  <si>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</si>
  <si>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</si>
  <si>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</si>
  <si>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</si>
  <si>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</si>
  <si>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</si>
  <si>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</si>
  <si>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</si>
  <si>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</si>
  <si>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</si>
  <si>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</si>
  <si>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</si>
  <si>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</si>
  <si>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</si>
  <si>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</si>
  <si>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</si>
  <si>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</si>
  <si>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</si>
  <si>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</si>
  <si>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</si>
  <si>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</si>
  <si>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</si>
  <si>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</si>
  <si>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</si>
  <si>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</si>
  <si>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</si>
  <si>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</si>
  <si>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</si>
  <si>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</si>
  <si>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</si>
  <si>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</si>
  <si>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</si>
  <si>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</si>
  <si>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</si>
  <si>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</si>
  <si>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</si>
  <si>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</si>
  <si>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</si>
  <si>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</si>
  <si>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</si>
  <si>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</si>
  <si>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</si>
  <si>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</si>
  <si>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</si>
  <si>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</si>
  <si>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</si>
  <si>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</si>
  <si>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</si>
  <si>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</si>
  <si>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</si>
  <si>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</si>
  <si>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</si>
  <si>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</si>
  <si>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</si>
  <si>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</si>
  <si>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</si>
  <si>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</si>
  <si>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</si>
  <si>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</si>
  <si>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</si>
  <si>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</si>
  <si>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</si>
  <si>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</si>
  <si>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</si>
  <si>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</si>
  <si>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</si>
  <si>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</si>
  <si>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</si>
  <si>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</si>
  <si>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</si>
  <si>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</si>
  <si>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</si>
  <si>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</si>
  <si>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</si>
  <si>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</si>
  <si>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</si>
  <si>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</si>
  <si>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</si>
  <si>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</si>
  <si>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</si>
  <si>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</si>
  <si>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</si>
  <si>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</si>
  <si>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</si>
  <si>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</si>
  <si>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</si>
  <si>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</si>
  <si>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</si>
  <si>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</si>
  <si>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</si>
  <si>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</si>
  <si>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</si>
  <si>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</si>
  <si>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</si>
  <si>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</si>
  <si>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</si>
  <si>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</si>
  <si>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</si>
  <si>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</si>
  <si>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</si>
  <si>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</si>
  <si>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</si>
  <si>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</si>
  <si>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</si>
  <si>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</si>
  <si>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</si>
  <si>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</si>
  <si>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</si>
  <si>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</si>
  <si>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</si>
  <si>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</si>
  <si>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</si>
  <si>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</si>
  <si>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</si>
  <si>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</si>
  <si>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</si>
  <si>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</si>
  <si>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</si>
  <si>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</si>
  <si>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</si>
  <si>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</si>
  <si>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</si>
  <si>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</si>
  <si>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</si>
  <si>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</si>
  <si>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</si>
  <si>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</si>
  <si>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</si>
  <si>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</si>
  <si>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</si>
  <si>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</si>
  <si>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</si>
  <si>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</si>
  <si>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</si>
  <si>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</si>
  <si>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</si>
  <si>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</si>
  <si>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</si>
  <si>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</si>
  <si>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</si>
  <si>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</si>
  <si>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</si>
  <si>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</si>
  <si>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</si>
  <si>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</si>
  <si>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</si>
  <si>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</si>
  <si>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</si>
  <si>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</si>
  <si>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</si>
  <si>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</si>
  <si>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</si>
  <si>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</si>
  <si>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</si>
  <si>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</si>
  <si>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</si>
  <si>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</si>
  <si>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</si>
  <si>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</si>
  <si>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</si>
  <si>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</si>
  <si>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</si>
  <si>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</si>
  <si>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</si>
  <si>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</si>
  <si>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</si>
  <si>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</si>
  <si>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</si>
  <si>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</si>
  <si>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</si>
  <si>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</si>
  <si>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</si>
  <si>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</si>
  <si>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</si>
  <si>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</si>
  <si>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</si>
  <si>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</si>
  <si>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</si>
  <si>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</si>
  <si>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</si>
  <si>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</si>
  <si>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</si>
  <si>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</si>
  <si>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</si>
  <si>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</si>
  <si>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</si>
  <si>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</si>
  <si>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</si>
  <si>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</si>
  <si>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</si>
  <si>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</si>
  <si>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</si>
  <si>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</si>
  <si>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</si>
  <si>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</si>
  <si>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</si>
  <si>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</si>
  <si>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</si>
  <si>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</si>
  <si>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</si>
  <si>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</si>
  <si>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</si>
  <si>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</si>
  <si>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</si>
  <si>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</si>
  <si>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</si>
  <si>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</si>
  <si>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</si>
  <si>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</si>
  <si>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</si>
  <si>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</si>
  <si>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</si>
  <si>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</si>
  <si>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</si>
  <si>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</si>
  <si>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</si>
  <si>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</si>
  <si>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</si>
  <si>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</si>
  <si>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</si>
  <si>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</si>
  <si>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</si>
  <si>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</si>
  <si>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</si>
  <si>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</si>
  <si>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</si>
  <si>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</si>
  <si>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</si>
  <si>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</si>
  <si>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</si>
  <si>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</si>
  <si>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</si>
  <si>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</si>
  <si>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</si>
  <si>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</si>
  <si>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</si>
  <si>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</si>
  <si>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</si>
  <si>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</si>
  <si>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</si>
  <si>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</si>
  <si>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</si>
  <si>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</si>
  <si>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</si>
  <si>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</si>
  <si>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</si>
  <si>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</si>
  <si>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</si>
  <si>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</si>
  <si>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</si>
  <si>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</si>
  <si>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</si>
  <si>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</si>
  <si>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</si>
  <si>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</si>
  <si>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</si>
  <si>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</si>
  <si>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</si>
  <si>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</si>
  <si>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</si>
  <si>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</si>
  <si>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</si>
  <si>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</si>
  <si>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</si>
  <si>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</si>
  <si>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</si>
  <si>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</si>
  <si>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</si>
  <si>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</si>
  <si>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</si>
  <si>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</si>
  <si>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</si>
  <si>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</si>
  <si>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</si>
  <si>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</si>
  <si>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</si>
  <si>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</si>
  <si>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</si>
  <si>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</si>
  <si>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</si>
  <si>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</si>
  <si>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</si>
  <si>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</si>
  <si>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</si>
  <si>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</si>
  <si>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</si>
  <si>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</si>
  <si>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</si>
  <si>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</si>
  <si>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</si>
  <si>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</si>
  <si>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</si>
  <si>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</si>
  <si>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</si>
  <si>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</si>
  <si>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</si>
  <si>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</si>
  <si>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</si>
  <si>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</si>
  <si>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</si>
  <si>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</si>
  <si>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</si>
  <si>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</si>
  <si>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</si>
  <si>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</si>
  <si>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</si>
  <si>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</si>
  <si>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</si>
  <si>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</si>
  <si>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</si>
  <si>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</si>
  <si>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</si>
  <si>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</si>
  <si>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</si>
  <si>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</si>
  <si>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</si>
  <si>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</si>
  <si>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</si>
  <si>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</si>
  <si>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</si>
  <si>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</si>
  <si>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</si>
  <si>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</si>
  <si>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</si>
  <si>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</si>
  <si>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</si>
  <si>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</si>
  <si>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</si>
  <si>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</si>
  <si>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</si>
  <si>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</si>
  <si>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</si>
  <si>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</si>
  <si>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</si>
  <si>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</si>
  <si>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</si>
  <si>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</si>
  <si>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</si>
  <si>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</si>
  <si>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</si>
  <si>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</si>
  <si>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</si>
  <si>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</si>
  <si>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</si>
  <si>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</si>
  <si>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</si>
  <si>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</si>
  <si>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</si>
  <si>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</si>
  <si>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</si>
  <si>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</si>
  <si>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</si>
  <si>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</si>
  <si>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</si>
  <si>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</si>
  <si>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</si>
  <si>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</si>
  <si>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</si>
  <si>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</si>
  <si>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</si>
  <si>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</si>
  <si>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</si>
  <si>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</si>
  <si>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</si>
  <si>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</si>
  <si>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</si>
  <si>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</si>
  <si>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</si>
  <si>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</si>
  <si>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</si>
  <si>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</si>
  <si>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</si>
  <si>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</si>
  <si>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</si>
  <si>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</si>
  <si>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</si>
  <si>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</si>
  <si>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</si>
  <si>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</si>
  <si>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</si>
  <si>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</si>
  <si>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</si>
  <si>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</si>
  <si>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</si>
  <si>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</si>
  <si>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</si>
  <si>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</si>
  <si>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</si>
  <si>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</si>
  <si>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</si>
  <si>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</si>
  <si>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</si>
  <si>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</si>
  <si>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</si>
  <si>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</si>
  <si>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</si>
  <si>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</si>
  <si>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</si>
  <si>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</si>
  <si>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</si>
  <si>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</si>
  <si>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</si>
  <si>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</si>
  <si>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</si>
  <si>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</si>
  <si>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</si>
  <si>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</si>
  <si>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</si>
  <si>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</si>
  <si>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</si>
  <si>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</si>
  <si>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</si>
  <si>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</si>
  <si>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</si>
  <si>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</si>
  <si>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</si>
  <si>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</si>
  <si>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</si>
  <si>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</si>
  <si>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</si>
  <si>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</si>
  <si>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</si>
  <si>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</si>
  <si>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</si>
  <si>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</si>
  <si>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</si>
  <si>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</si>
  <si>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</si>
  <si>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</si>
  <si>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</si>
  <si>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</si>
  <si>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</si>
  <si>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</si>
  <si>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</si>
  <si>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</si>
  <si>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</si>
  <si>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</si>
  <si>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</si>
  <si>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</si>
  <si>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</si>
  <si>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</si>
  <si>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</si>
  <si>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</si>
  <si>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</si>
  <si>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</si>
  <si>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</si>
  <si>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</si>
  <si>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</si>
  <si>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</si>
  <si>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</si>
  <si>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</si>
  <si>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</si>
  <si>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</si>
  <si>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</si>
  <si>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</si>
  <si>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</si>
  <si>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</si>
  <si>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</si>
  <si>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</si>
  <si>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</si>
  <si>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</si>
  <si>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</si>
  <si>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</si>
  <si>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</si>
  <si>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</si>
  <si>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</si>
  <si>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</si>
  <si>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</si>
  <si>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</si>
  <si>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</si>
  <si>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</si>
  <si>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</si>
  <si>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</si>
  <si>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</si>
  <si>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</si>
  <si>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</si>
  <si>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</si>
  <si>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</si>
  <si>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</si>
  <si>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</si>
  <si>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</si>
  <si>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</si>
  <si>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</si>
  <si>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</si>
  <si>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</si>
  <si>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</si>
  <si>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</si>
  <si>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</si>
  <si>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</si>
  <si>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</si>
  <si>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</si>
  <si>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</si>
  <si>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</si>
  <si>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</si>
  <si>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</si>
  <si>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</si>
  <si>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</si>
  <si>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</si>
  <si>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</si>
  <si>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</si>
  <si>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</si>
  <si>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</si>
  <si>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</si>
  <si>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</si>
  <si>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</si>
  <si>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</si>
  <si>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</si>
  <si>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</si>
  <si>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</si>
  <si>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</si>
  <si>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</si>
  <si>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</si>
  <si>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</si>
  <si>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</si>
  <si>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</si>
  <si>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</si>
  <si>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</si>
  <si>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</si>
  <si>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</si>
  <si>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</si>
  <si>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</si>
  <si>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</si>
  <si>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</si>
  <si>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</si>
  <si>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</si>
  <si>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</si>
  <si>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</si>
  <si>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</si>
  <si>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</si>
  <si>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</si>
  <si>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</si>
  <si>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</si>
  <si>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</si>
  <si>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</si>
  <si>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</si>
  <si>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</si>
  <si>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</si>
  <si>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</si>
  <si>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</si>
  <si>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</si>
  <si>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</si>
  <si>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</si>
  <si>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</si>
  <si>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</si>
  <si>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</si>
  <si>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</si>
  <si>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</si>
  <si>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</si>
  <si>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</si>
  <si>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</si>
  <si>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</si>
  <si>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</si>
  <si>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</si>
  <si>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</si>
  <si>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</si>
  <si>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</si>
  <si>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</si>
  <si>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</si>
  <si>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</si>
  <si>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</si>
  <si>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</si>
  <si>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</si>
  <si>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</si>
  <si>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</si>
  <si>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</si>
  <si>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</si>
  <si>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</si>
  <si>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</si>
  <si>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</si>
  <si>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</si>
  <si>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</si>
  <si>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</si>
  <si>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</si>
  <si>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</si>
  <si>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</si>
  <si>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</si>
  <si>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</si>
  <si>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</si>
  <si>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</si>
  <si>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</si>
  <si>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</si>
  <si>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</si>
  <si>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</si>
  <si>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</si>
  <si>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</si>
  <si>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</si>
  <si>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</si>
  <si>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</si>
  <si>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</si>
  <si>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</si>
  <si>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</si>
  <si>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</si>
  <si>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</si>
  <si>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</si>
  <si>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</si>
  <si>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</si>
  <si>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</si>
  <si>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</si>
  <si>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</si>
  <si>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</si>
  <si>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</si>
  <si>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</si>
  <si>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</si>
  <si>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</si>
  <si>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</si>
  <si>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</si>
  <si>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</si>
  <si>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</si>
  <si>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</si>
  <si>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</si>
  <si>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</si>
  <si>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</si>
  <si>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</si>
  <si>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</si>
  <si>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</si>
  <si>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</si>
  <si>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</si>
  <si>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</si>
  <si>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</si>
  <si>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</si>
  <si>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</si>
  <si>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</si>
  <si>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</si>
  <si>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</si>
  <si>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</si>
  <si>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</si>
  <si>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</si>
  <si>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</si>
  <si>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</si>
  <si>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</si>
  <si>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</si>
  <si>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</si>
  <si>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</si>
  <si>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</si>
  <si>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</si>
  <si>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</si>
  <si>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</si>
  <si>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</si>
  <si>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</si>
  <si>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</si>
  <si>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</si>
  <si>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</si>
  <si>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</si>
  <si>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</si>
  <si>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</si>
  <si>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</si>
  <si>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</si>
  <si>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</si>
  <si>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</si>
  <si>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</si>
  <si>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</si>
  <si>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</si>
  <si>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</si>
  <si>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</si>
  <si>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</si>
  <si>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</si>
  <si>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</si>
  <si>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</si>
  <si>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</si>
  <si>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</si>
  <si>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</si>
  <si>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</si>
  <si>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</si>
  <si>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</si>
  <si>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</si>
  <si>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</si>
  <si>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</si>
  <si>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</si>
  <si>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</si>
  <si>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</si>
  <si>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</si>
  <si>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</si>
  <si>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</si>
  <si>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</si>
  <si>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</si>
  <si>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</si>
  <si>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</si>
  <si>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</si>
  <si>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</si>
  <si>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</si>
  <si>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</si>
  <si>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</si>
  <si>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</si>
  <si>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</si>
  <si>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</si>
  <si>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</si>
  <si>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</si>
  <si>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</si>
  <si>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</si>
  <si>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</si>
  <si>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</si>
  <si>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</si>
  <si>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</si>
  <si>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</si>
  <si>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</si>
  <si>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</si>
  <si>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</si>
  <si>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</si>
  <si>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</si>
  <si>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</si>
  <si>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</si>
  <si>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</si>
  <si>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</si>
  <si>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</si>
  <si>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</si>
  <si>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</si>
  <si>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</si>
  <si>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</si>
  <si>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</si>
  <si>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</si>
  <si>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</si>
  <si>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</si>
  <si>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</si>
  <si>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</si>
  <si>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</si>
  <si>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</si>
  <si>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</si>
  <si>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</si>
  <si>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</si>
  <si>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</si>
  <si>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</si>
  <si>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</si>
  <si>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</si>
  <si>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</si>
  <si>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</si>
  <si>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</si>
  <si>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</si>
  <si>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</si>
  <si>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</si>
  <si>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</si>
  <si>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</si>
  <si>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</si>
  <si>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</si>
  <si>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</si>
  <si>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</si>
  <si>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</si>
  <si>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</si>
  <si>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</si>
  <si>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</si>
  <si>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</si>
  <si>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</si>
  <si>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</si>
  <si>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</si>
  <si>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</si>
  <si>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</si>
  <si>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</si>
  <si>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</si>
  <si>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</si>
  <si>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</si>
  <si>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</si>
  <si>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</si>
  <si>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</si>
  <si>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</si>
  <si>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</si>
  <si>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</si>
  <si>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</si>
  <si>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</si>
  <si>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</si>
  <si>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</si>
  <si>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</si>
  <si>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</si>
  <si>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</si>
  <si>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</si>
  <si>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</si>
  <si>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</si>
  <si>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</si>
  <si>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</si>
  <si>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</si>
  <si>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</si>
  <si>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</si>
  <si>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</si>
  <si>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</si>
  <si>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</si>
  <si>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</si>
  <si>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</si>
  <si>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</si>
  <si>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</si>
  <si>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</si>
  <si>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</si>
  <si>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</si>
  <si>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</si>
  <si>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</si>
  <si>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</si>
  <si>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</si>
  <si>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</si>
  <si>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</si>
  <si>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</si>
  <si>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</si>
  <si>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</si>
  <si>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</si>
  <si>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</si>
  <si>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</si>
  <si>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</si>
  <si>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</si>
  <si>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</si>
  <si>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</si>
  <si>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</si>
  <si>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</si>
  <si>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</si>
  <si>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</si>
  <si>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</si>
  <si>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</si>
  <si>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</si>
  <si>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</si>
  <si>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</si>
  <si>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</si>
  <si>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</si>
  <si>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</si>
  <si>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</si>
  <si>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</si>
  <si>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</si>
  <si>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</si>
  <si>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</si>
  <si>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</si>
  <si>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</si>
  <si>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</si>
  <si>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</si>
  <si>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</si>
  <si>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</si>
  <si>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</si>
  <si>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</si>
  <si>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</si>
  <si>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</si>
  <si>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</si>
  <si>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</si>
  <si>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</si>
  <si>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</si>
  <si>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</si>
  <si>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</si>
  <si>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</si>
  <si>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</si>
  <si>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</si>
  <si>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</si>
  <si>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</si>
  <si>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</si>
  <si>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</si>
  <si>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</si>
  <si>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</si>
  <si>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</si>
  <si>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</si>
  <si>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</si>
  <si>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</si>
  <si>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</si>
  <si>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</si>
  <si>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</si>
  <si>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</si>
  <si>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</si>
  <si>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</si>
  <si>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</si>
  <si>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</si>
  <si>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</si>
  <si>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</si>
  <si>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</si>
  <si>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</si>
  <si>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</si>
  <si>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</si>
  <si>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</si>
  <si>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</si>
  <si>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</si>
  <si>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</si>
  <si>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</si>
  <si>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</si>
  <si>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</si>
  <si>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</si>
  <si>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</si>
  <si>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</si>
  <si>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</si>
  <si>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</si>
  <si>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</si>
  <si>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</si>
  <si>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</si>
  <si>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</si>
  <si>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</si>
  <si>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</si>
  <si>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</si>
  <si>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</si>
  <si>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</si>
  <si>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</si>
  <si>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</si>
  <si>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</si>
  <si>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</si>
  <si>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</si>
  <si>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</si>
  <si>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</si>
  <si>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</si>
  <si>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</si>
  <si>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</si>
  <si>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</si>
  <si>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</si>
  <si>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</si>
  <si>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</si>
  <si>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</si>
  <si>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</si>
  <si>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</si>
  <si>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</si>
  <si>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</si>
  <si>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</si>
  <si>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</si>
  <si>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</si>
  <si>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</si>
  <si>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</si>
  <si>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</si>
  <si>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</si>
  <si>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</si>
  <si>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</si>
  <si>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</si>
  <si>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</si>
  <si>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</si>
  <si>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</si>
  <si>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</si>
  <si>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</si>
  <si>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</si>
  <si>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</si>
  <si>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</si>
  <si>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</si>
  <si>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</si>
  <si>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</si>
  <si>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</si>
  <si>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</si>
  <si>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</si>
  <si>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</si>
  <si>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</si>
  <si>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</si>
  <si>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</si>
  <si>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</si>
  <si>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</si>
  <si>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</si>
  <si>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</si>
  <si>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</si>
  <si>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</si>
  <si>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</si>
  <si>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</si>
  <si>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</si>
  <si>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</si>
  <si>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</si>
  <si>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</si>
  <si>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</si>
  <si>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</si>
  <si>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</si>
  <si>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</si>
  <si>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</si>
  <si>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</si>
  <si>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</si>
  <si>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</si>
  <si>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</si>
  <si>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</si>
  <si>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</si>
  <si>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</si>
  <si>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</si>
  <si>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</si>
  <si>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</si>
  <si>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</si>
  <si>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</si>
  <si>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</si>
  <si>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</si>
  <si>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</si>
  <si>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</si>
  <si>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</si>
  <si>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</si>
  <si>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</si>
  <si>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</si>
  <si>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</si>
  <si>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</si>
  <si>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</si>
  <si>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</si>
  <si>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</si>
  <si>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</si>
  <si>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</si>
  <si>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</si>
  <si>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</si>
  <si>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</si>
  <si>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</si>
  <si>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</si>
  <si>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</si>
  <si>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</si>
  <si>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</si>
  <si>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</si>
  <si>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</si>
  <si>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</si>
  <si>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</si>
  <si>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</si>
  <si>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</si>
  <si>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</si>
  <si>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</si>
  <si>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</si>
  <si>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</si>
  <si>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</si>
  <si>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</si>
  <si>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</si>
  <si>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</si>
  <si>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</si>
  <si>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</si>
  <si>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</si>
  <si>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</si>
  <si>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</si>
  <si>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</si>
  <si>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</si>
  <si>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</si>
  <si>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</si>
  <si>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</si>
  <si>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</si>
  <si>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</si>
  <si>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</si>
  <si>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</si>
  <si>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</si>
  <si>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</si>
  <si>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</si>
  <si>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</si>
  <si>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</si>
  <si>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</si>
  <si>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</si>
  <si>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</si>
  <si>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</si>
  <si>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</si>
  <si>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</si>
  <si>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</si>
  <si>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</si>
  <si>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</si>
  <si>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</si>
  <si>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</si>
  <si>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</si>
  <si>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</si>
  <si>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</si>
  <si>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</si>
  <si>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</si>
  <si>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</si>
  <si>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</si>
  <si>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</si>
  <si>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</si>
  <si>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</si>
  <si>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</si>
  <si>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</si>
  <si>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</si>
  <si>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</si>
  <si>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</si>
  <si>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</si>
  <si>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</si>
  <si>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</si>
  <si>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</si>
  <si>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</si>
  <si>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</si>
  <si>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</si>
  <si>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</si>
  <si>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</si>
  <si>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</si>
  <si>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</si>
  <si>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</si>
  <si>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</si>
  <si>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</si>
  <si>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</si>
  <si>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</si>
  <si>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</si>
  <si>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</si>
  <si>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</si>
  <si>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</si>
  <si>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</si>
  <si>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</si>
  <si>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</si>
  <si>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</si>
  <si>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</si>
  <si>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</si>
  <si>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</si>
  <si>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</si>
  <si>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</si>
  <si>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</si>
  <si>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</si>
  <si>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</si>
  <si>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</si>
  <si>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</si>
  <si>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</si>
  <si>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</si>
  <si>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</si>
  <si>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</si>
  <si>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</si>
  <si>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</si>
  <si>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</si>
  <si>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</si>
  <si>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</si>
  <si>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</si>
  <si>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</si>
  <si>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</si>
  <si>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</si>
  <si>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</si>
  <si>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</si>
  <si>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</si>
  <si>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</si>
  <si>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</si>
  <si>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</si>
  <si>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</si>
  <si>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</si>
  <si>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</si>
  <si>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</si>
  <si>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</si>
  <si>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</si>
  <si>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</si>
  <si>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</si>
  <si>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</si>
  <si>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</si>
  <si>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</si>
  <si>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</si>
  <si>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</si>
  <si>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</si>
  <si>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</si>
  <si>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</si>
  <si>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</si>
  <si>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</si>
  <si>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</si>
  <si>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</si>
  <si>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</si>
  <si>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</si>
  <si>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</si>
  <si>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</si>
  <si>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</si>
  <si>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</si>
  <si>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</si>
  <si>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</si>
  <si>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</si>
  <si>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</si>
  <si>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</si>
  <si>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</si>
  <si>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</si>
  <si>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</si>
  <si>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</si>
  <si>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</si>
  <si>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</si>
  <si>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</si>
  <si>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</si>
  <si>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</si>
  <si>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</si>
  <si>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</si>
  <si>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</si>
  <si>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</si>
  <si>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</si>
  <si>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</si>
  <si>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</si>
  <si>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</si>
  <si>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</si>
  <si>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</si>
  <si>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</si>
  <si>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</si>
  <si>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</si>
  <si>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</si>
  <si>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</si>
  <si>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</si>
  <si>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</si>
  <si>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</si>
  <si>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</si>
  <si>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</si>
  <si>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</si>
  <si>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</si>
  <si>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</si>
  <si>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</si>
  <si>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</si>
  <si>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</si>
  <si>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</si>
  <si>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</si>
  <si>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</si>
  <si>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</si>
  <si>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</si>
  <si>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</si>
  <si>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</si>
  <si>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</si>
  <si>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</si>
  <si>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</si>
  <si>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</si>
  <si>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</si>
  <si>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</si>
  <si>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</si>
  <si>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</si>
  <si>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</si>
  <si>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</si>
  <si>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</si>
  <si>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</si>
  <si>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</si>
  <si>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</si>
  <si>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</si>
  <si>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</si>
  <si>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</si>
  <si>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</si>
  <si>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</si>
  <si>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</si>
  <si>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</si>
  <si>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</si>
  <si>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</si>
  <si>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</si>
  <si>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</si>
  <si>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</si>
  <si>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</si>
  <si>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</si>
  <si>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</si>
  <si>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</si>
  <si>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</si>
  <si>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</si>
  <si>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</si>
  <si>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</si>
  <si>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</si>
  <si>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</si>
  <si>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</si>
  <si>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</si>
  <si>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</si>
  <si>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</si>
  <si>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</si>
  <si>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</si>
  <si>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</si>
  <si>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</si>
  <si>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</si>
  <si>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</si>
  <si>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</si>
  <si>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</si>
  <si>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</si>
  <si>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</si>
  <si>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</si>
  <si>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</si>
  <si>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</si>
  <si>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</si>
  <si>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</si>
  <si>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</si>
  <si>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</si>
  <si>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</si>
  <si>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</si>
  <si>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</si>
  <si>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</si>
  <si>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</si>
  <si>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</si>
  <si>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</si>
  <si>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</si>
  <si>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</si>
  <si>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</si>
  <si>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</si>
  <si>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</si>
  <si>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</si>
  <si>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</si>
  <si>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</si>
  <si>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</si>
  <si>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</si>
  <si>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</si>
  <si>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</si>
  <si>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</si>
  <si>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</si>
  <si>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</si>
  <si>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</si>
  <si>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</si>
  <si>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</si>
  <si>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</si>
  <si>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</si>
  <si>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</si>
  <si>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</si>
  <si>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</si>
  <si>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</si>
  <si>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</si>
  <si>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</si>
  <si>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</si>
  <si>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</si>
  <si>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</si>
  <si>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</si>
  <si>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</si>
  <si>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</si>
  <si>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</si>
  <si>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</si>
  <si>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</si>
  <si>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</si>
  <si>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</si>
  <si>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</si>
  <si>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</si>
  <si>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</si>
  <si>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</si>
  <si>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</si>
  <si>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</si>
  <si>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</si>
  <si>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</si>
  <si>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</si>
  <si>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</si>
  <si>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</si>
  <si>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</si>
  <si>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</si>
  <si>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</si>
  <si>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</si>
  <si>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</si>
  <si>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</si>
  <si>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</si>
  <si>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</si>
  <si>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</si>
  <si>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</si>
  <si>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</si>
  <si>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</si>
  <si>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</si>
  <si>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</si>
  <si>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</si>
  <si>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</si>
  <si>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</si>
  <si>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</si>
  <si>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</si>
  <si>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</si>
  <si>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</si>
  <si>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</si>
  <si>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</si>
  <si>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</si>
  <si>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</si>
  <si>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</si>
  <si>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</si>
  <si>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</si>
  <si>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</si>
  <si>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</si>
  <si>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</si>
  <si>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</si>
  <si>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</si>
  <si>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</si>
  <si>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</si>
  <si>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</si>
  <si>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</si>
  <si>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</si>
  <si>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</si>
  <si>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</si>
  <si>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</si>
  <si>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</si>
  <si>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</si>
  <si>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</si>
  <si>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</si>
  <si>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</si>
  <si>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</si>
  <si>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</si>
  <si>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</si>
  <si>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</si>
  <si>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</si>
  <si>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</si>
  <si>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</si>
  <si>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</si>
  <si>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</si>
  <si>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</si>
  <si>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</si>
  <si>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</si>
  <si>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</si>
  <si>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</si>
  <si>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</si>
  <si>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</si>
  <si>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</si>
  <si>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</si>
  <si>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</si>
  <si>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</si>
  <si>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</si>
  <si>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</si>
  <si>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</si>
  <si>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</si>
  <si>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</si>
  <si>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</si>
  <si>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</si>
  <si>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</si>
  <si>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</si>
  <si>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</si>
  <si>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</si>
  <si>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</si>
  <si>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</si>
  <si>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</si>
  <si>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</si>
  <si>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</si>
  <si>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</si>
  <si>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</si>
  <si>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</si>
  <si>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</si>
  <si>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</si>
  <si>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</si>
  <si>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</si>
  <si>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</si>
  <si>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</si>
  <si>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</si>
  <si>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</si>
  <si>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</si>
  <si>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</si>
  <si>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</si>
  <si>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</si>
  <si>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</si>
  <si>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</si>
  <si>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</si>
  <si>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</si>
  <si>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</si>
  <si>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</si>
  <si>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</si>
  <si>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</si>
  <si>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</si>
  <si>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</si>
  <si>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</si>
  <si>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</si>
  <si>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</si>
  <si>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</si>
  <si>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</si>
  <si>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</si>
  <si>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</si>
  <si>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</si>
  <si>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</si>
  <si>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</si>
  <si>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</si>
  <si>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</si>
  <si>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</si>
  <si>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</si>
  <si>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</si>
  <si>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</si>
  <si>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</si>
  <si>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</si>
  <si>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</si>
  <si>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</si>
  <si>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</si>
  <si>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</si>
  <si>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</si>
  <si>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</si>
  <si>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</si>
  <si>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</si>
  <si>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</si>
  <si>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</si>
  <si>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</si>
  <si>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</si>
  <si>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</si>
  <si>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</si>
  <si>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</si>
  <si>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</si>
  <si>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</si>
  <si>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</si>
  <si>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</si>
  <si>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</si>
  <si>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</si>
  <si>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</si>
  <si>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</si>
  <si>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</si>
  <si>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</si>
  <si>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</si>
  <si>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</si>
  <si>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</si>
  <si>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</si>
  <si>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</si>
  <si>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</si>
  <si>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</si>
  <si>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</si>
  <si>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</si>
  <si>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</si>
  <si>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</si>
  <si>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</si>
  <si>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</si>
  <si>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</si>
  <si>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</si>
  <si>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</si>
  <si>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</si>
  <si>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</si>
  <si>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</si>
  <si>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</si>
  <si>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</si>
  <si>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</si>
  <si>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</si>
  <si>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</si>
  <si>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</si>
  <si>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</si>
  <si>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</si>
  <si>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</si>
  <si>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</si>
  <si>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</si>
  <si>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</si>
  <si>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</si>
  <si>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</si>
  <si>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</si>
  <si>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</si>
  <si>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</si>
  <si>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</si>
  <si>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</si>
  <si>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</si>
  <si>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</si>
  <si>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</si>
  <si>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</si>
  <si>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</si>
  <si>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</si>
  <si>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</si>
  <si>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</si>
  <si>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</si>
  <si>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</si>
  <si>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</si>
  <si>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</si>
  <si>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</si>
  <si>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</si>
  <si>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</si>
  <si>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</si>
  <si>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</si>
  <si>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</si>
  <si>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</si>
  <si>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</si>
  <si>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</si>
  <si>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</si>
  <si>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</si>
  <si>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</si>
  <si>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</si>
  <si>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</si>
  <si>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</si>
  <si>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</si>
  <si>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</si>
  <si>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</si>
  <si>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</si>
  <si>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</si>
  <si>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</si>
  <si>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</si>
  <si>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</si>
  <si>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</si>
  <si>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</si>
  <si>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</si>
  <si>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</si>
  <si>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</si>
  <si>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</si>
  <si>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</si>
  <si>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</si>
  <si>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</si>
  <si>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</si>
  <si>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</si>
  <si>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</si>
  <si>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</si>
  <si>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</si>
  <si>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</si>
  <si>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</si>
  <si>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</si>
  <si>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</si>
  <si>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</si>
  <si>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</si>
  <si>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</si>
  <si>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</si>
  <si>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</si>
  <si>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</si>
  <si>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</si>
  <si>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</si>
  <si>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</si>
  <si>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</si>
  <si>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</si>
  <si>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</si>
  <si>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</si>
  <si>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</si>
  <si>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</si>
  <si>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</si>
  <si>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</si>
  <si>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</si>
  <si>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</si>
  <si>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</si>
  <si>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</si>
  <si>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</si>
  <si>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</si>
  <si>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</si>
  <si>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</si>
  <si>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</si>
  <si>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</si>
  <si>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</si>
  <si>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</si>
  <si>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</si>
  <si>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</si>
  <si>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</si>
  <si>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</si>
  <si>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</si>
  <si>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</si>
  <si>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</si>
  <si>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</si>
  <si>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</si>
  <si>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</si>
  <si>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</si>
  <si>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</si>
  <si>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</si>
  <si>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</si>
  <si>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</si>
  <si>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</si>
  <si>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</si>
  <si>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</si>
  <si>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</si>
  <si>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</si>
  <si>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</si>
  <si>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</si>
  <si>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</si>
  <si>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</si>
  <si>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</si>
  <si>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</si>
  <si>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</si>
  <si>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</si>
  <si>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</si>
  <si>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</si>
  <si>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</si>
  <si>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</si>
  <si>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</si>
  <si>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</si>
  <si>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</si>
  <si>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</si>
  <si>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</si>
  <si>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</si>
  <si>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</si>
  <si>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</si>
  <si>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</si>
  <si>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</si>
  <si>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</si>
  <si>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</si>
  <si>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</si>
  <si>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</si>
  <si>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</si>
  <si>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</si>
  <si>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</si>
  <si>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</si>
  <si>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</si>
  <si>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</si>
  <si>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</si>
  <si>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</si>
  <si>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</si>
  <si>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</si>
  <si>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</si>
  <si>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</si>
  <si>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</si>
  <si>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</si>
  <si>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</si>
  <si>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</si>
  <si>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</si>
  <si>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</si>
  <si>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</si>
  <si>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</si>
  <si>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</si>
  <si>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</si>
  <si>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</si>
  <si>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</si>
  <si>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</si>
  <si>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</si>
  <si>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</si>
  <si>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</si>
  <si>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</si>
  <si>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</si>
  <si>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</si>
  <si>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</si>
  <si>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</si>
  <si>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</si>
  <si>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</si>
  <si>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</si>
  <si>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</si>
  <si>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</si>
  <si>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</si>
  <si>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</si>
  <si>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</si>
  <si>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</si>
  <si>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</si>
  <si>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</si>
  <si>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</si>
  <si>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</si>
  <si>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</si>
  <si>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</si>
  <si>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</si>
  <si>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</si>
  <si>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</si>
  <si>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</si>
  <si>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</si>
  <si>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</si>
  <si>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</si>
  <si>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</si>
  <si>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</si>
  <si>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</si>
  <si>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</si>
  <si>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</si>
  <si>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</si>
  <si>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</si>
  <si>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</si>
  <si>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</si>
  <si>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</si>
  <si>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</si>
  <si>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</si>
  <si>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</si>
  <si>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</si>
  <si>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</si>
  <si>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</si>
  <si>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</si>
  <si>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</si>
  <si>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</si>
  <si>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</si>
  <si>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</si>
  <si>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</si>
  <si>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</si>
  <si>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</si>
  <si>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</si>
  <si>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</si>
  <si>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</si>
  <si>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</si>
  <si>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</si>
  <si>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</si>
  <si>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</si>
  <si>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</si>
  <si>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</si>
  <si>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</si>
  <si>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</si>
  <si>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</si>
  <si>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</si>
  <si>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</si>
  <si>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</si>
  <si>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</si>
  <si>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</si>
  <si>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</si>
  <si>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</si>
  <si>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</si>
  <si>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</si>
  <si>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</si>
  <si>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</si>
  <si>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</si>
  <si>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</si>
  <si>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</si>
  <si>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</si>
  <si>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</si>
  <si>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</si>
  <si>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</si>
  <si>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</si>
  <si>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</si>
  <si>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</si>
  <si>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</si>
  <si>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</si>
  <si>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</si>
  <si>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</si>
  <si>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</si>
  <si>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</si>
  <si>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</si>
  <si>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</si>
  <si>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</si>
  <si>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</si>
  <si>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</si>
  <si>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</si>
  <si>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</si>
  <si>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</si>
  <si>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</si>
  <si>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</si>
  <si>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</si>
  <si>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</si>
  <si>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</si>
  <si>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</si>
  <si>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</si>
  <si>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</si>
  <si>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</si>
  <si>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</si>
  <si>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</si>
  <si>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</si>
  <si>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</si>
  <si>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</si>
  <si>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</si>
  <si>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</si>
  <si>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</si>
  <si>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</si>
  <si>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</si>
  <si>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</si>
  <si>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</si>
  <si>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</si>
  <si>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</si>
  <si>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</si>
  <si>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</si>
  <si>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</si>
  <si>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</si>
  <si>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</si>
  <si>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</si>
  <si>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</si>
  <si>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</si>
  <si>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</si>
  <si>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</si>
  <si>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</si>
  <si>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</si>
  <si>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</si>
  <si>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</si>
  <si>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</si>
  <si>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</si>
  <si>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</si>
  <si>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</si>
  <si>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</si>
  <si>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</si>
  <si>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</si>
  <si>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</si>
  <si>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</si>
  <si>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</si>
  <si>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</si>
  <si>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</si>
  <si>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</si>
  <si>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</si>
  <si>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</si>
  <si>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</si>
  <si>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</si>
  <si>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</si>
  <si>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</si>
  <si>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</si>
  <si>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</si>
  <si>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</si>
  <si>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</si>
  <si>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</si>
  <si>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</si>
  <si>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</si>
  <si>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</si>
  <si>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</si>
  <si>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</si>
  <si>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</si>
  <si>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</si>
  <si>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</si>
  <si>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</si>
  <si>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</si>
  <si>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</si>
  <si>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</si>
  <si>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</si>
  <si>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</si>
  <si>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</si>
  <si>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</si>
  <si>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</si>
  <si>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</si>
  <si>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</si>
  <si>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</si>
  <si>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</si>
  <si>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</si>
  <si>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</si>
  <si>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</si>
  <si>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</si>
  <si>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</si>
  <si>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</si>
  <si>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</si>
  <si>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</si>
  <si>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</si>
  <si>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</si>
  <si>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</si>
  <si>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</si>
  <si>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</si>
  <si>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</si>
  <si>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</si>
  <si>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</si>
  <si>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</si>
  <si>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</si>
  <si>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</si>
  <si>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</si>
  <si>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</si>
  <si>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</si>
  <si>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</si>
  <si>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</si>
  <si>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</si>
  <si>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</si>
  <si>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</si>
  <si>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</si>
  <si>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</si>
  <si>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</si>
  <si>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</si>
  <si>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</si>
  <si>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</si>
  <si>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</si>
  <si>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</si>
  <si>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</si>
  <si>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</si>
  <si>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</si>
  <si>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</si>
  <si>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</si>
  <si>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</si>
  <si>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</si>
  <si>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</si>
  <si>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</si>
  <si>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</si>
  <si>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</si>
  <si>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</si>
  <si>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</si>
  <si>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</si>
  <si>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</si>
  <si>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</si>
  <si>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</si>
  <si>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</si>
  <si>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</si>
  <si>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</si>
  <si>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</si>
  <si>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</si>
  <si>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</si>
  <si>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</si>
  <si>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</si>
  <si>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</si>
  <si>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</si>
  <si>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</si>
  <si>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</si>
  <si>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</si>
  <si>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</si>
  <si>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</si>
  <si>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</si>
  <si>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</si>
  <si>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</si>
  <si>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</si>
  <si>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</si>
  <si>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</si>
  <si>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</si>
  <si>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</si>
  <si>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</si>
  <si>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</si>
  <si>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</si>
  <si>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</si>
  <si>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</si>
  <si>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</si>
  <si>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</si>
  <si>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</si>
  <si>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</si>
  <si>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</si>
  <si>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</si>
  <si>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</si>
  <si>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</si>
  <si>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</si>
  <si>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</si>
  <si>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</si>
  <si>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</si>
  <si>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</si>
  <si>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</si>
  <si>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</si>
  <si>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</si>
  <si>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</si>
  <si>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</si>
  <si>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</si>
  <si>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</si>
  <si>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</si>
  <si>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</si>
  <si>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</si>
  <si>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</si>
  <si>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</si>
  <si>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</si>
  <si>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</si>
  <si>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</si>
  <si>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</si>
  <si>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</si>
  <si>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</si>
  <si>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</si>
  <si>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</si>
  <si>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</si>
  <si>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</si>
  <si>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</si>
  <si>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</si>
  <si>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</si>
  <si>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</si>
  <si>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</si>
  <si>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</si>
  <si>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</si>
  <si>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</si>
  <si>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</si>
  <si>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</si>
  <si>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</si>
  <si>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</si>
  <si>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</si>
  <si>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</si>
  <si>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</si>
  <si>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</si>
  <si>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</si>
  <si>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</si>
  <si>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</si>
  <si>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</si>
  <si>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</si>
  <si>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</si>
  <si>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</si>
  <si>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</si>
  <si>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</si>
  <si>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</si>
  <si>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</si>
  <si>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</si>
  <si>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</si>
  <si>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</si>
  <si>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</si>
  <si>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</si>
  <si>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</si>
  <si>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</si>
  <si>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</si>
  <si>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</si>
  <si>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</si>
  <si>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</si>
  <si>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</si>
  <si>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</si>
  <si>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</si>
  <si>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</si>
  <si>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</si>
  <si>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</si>
  <si>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</si>
  <si>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</si>
  <si>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</si>
  <si>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</si>
  <si>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</si>
  <si>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</si>
  <si>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</si>
  <si>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</si>
  <si>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</si>
  <si>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</si>
  <si>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</si>
  <si>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</si>
  <si>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</si>
  <si>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</si>
  <si>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</si>
  <si>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</si>
  <si>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</si>
  <si>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</si>
  <si>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</si>
  <si>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</si>
  <si>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</si>
  <si>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</si>
  <si>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</si>
  <si>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</si>
  <si>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</si>
  <si>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</si>
  <si>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</si>
  <si>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</si>
  <si>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</si>
  <si>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</si>
  <si>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</si>
  <si>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</si>
  <si>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</si>
  <si>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</si>
  <si>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</si>
  <si>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</si>
  <si>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</si>
  <si>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</si>
  <si>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</si>
  <si>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</si>
  <si>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</si>
  <si>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</si>
  <si>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</si>
  <si>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</si>
  <si>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</si>
  <si>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</si>
  <si>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</si>
  <si>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</si>
  <si>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</si>
  <si>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</si>
  <si>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</si>
  <si>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</si>
  <si>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</si>
  <si>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</si>
  <si>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</si>
  <si>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</si>
  <si>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</si>
  <si>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</si>
  <si>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</si>
  <si>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</si>
  <si>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</si>
  <si>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</si>
  <si>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</si>
  <si>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</si>
  <si>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</si>
  <si>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</si>
  <si>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</si>
  <si>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</si>
  <si>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</si>
  <si>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</si>
  <si>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</si>
  <si>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</si>
  <si>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</si>
  <si>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</si>
  <si>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</si>
  <si>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</si>
  <si>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</si>
  <si>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</si>
  <si>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</si>
  <si>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</si>
  <si>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</si>
  <si>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</si>
  <si>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</si>
  <si>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</si>
  <si>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</si>
  <si>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</si>
  <si>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</si>
  <si>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</si>
  <si>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</si>
  <si>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</si>
  <si>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</si>
  <si>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</si>
  <si>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</si>
  <si>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</si>
  <si>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</si>
  <si>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</si>
  <si>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</si>
  <si>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</si>
  <si>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</si>
  <si>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</si>
  <si>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</si>
  <si>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</si>
  <si>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</si>
  <si>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</si>
  <si>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</si>
  <si>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</si>
  <si>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</si>
  <si>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</si>
  <si>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</si>
  <si>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</si>
  <si>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</si>
  <si>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</si>
  <si>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</si>
  <si>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</si>
  <si>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</si>
  <si>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</si>
  <si>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</si>
  <si>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</si>
  <si>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</si>
  <si>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</si>
  <si>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</si>
  <si>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</si>
  <si>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</si>
  <si>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</si>
  <si>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</si>
  <si>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</si>
  <si>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</si>
  <si>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</si>
  <si>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</si>
  <si>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</si>
  <si>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</si>
  <si>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</si>
  <si>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</si>
  <si>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</si>
  <si>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</si>
  <si>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</si>
  <si>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</si>
  <si>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</si>
  <si>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</si>
  <si>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</si>
  <si>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</si>
  <si>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</si>
  <si>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</si>
  <si>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</si>
  <si>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</si>
  <si>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</si>
  <si>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</si>
  <si>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</si>
  <si>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</si>
  <si>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</si>
  <si>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</si>
  <si>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</si>
  <si>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</si>
  <si>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</si>
  <si>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</si>
  <si>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</si>
  <si>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</si>
  <si>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</si>
  <si>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</si>
  <si>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</si>
  <si>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</si>
  <si>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</si>
  <si>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</si>
  <si>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</si>
  <si>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</si>
  <si>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</si>
  <si>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</si>
  <si>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</si>
  <si>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</si>
  <si>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</si>
  <si>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</si>
  <si>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</si>
  <si>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</si>
  <si>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</si>
  <si>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</si>
  <si>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</si>
  <si>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</si>
  <si>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</si>
  <si>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</si>
  <si>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</si>
  <si>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</si>
  <si>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</si>
  <si>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</si>
  <si>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</si>
  <si>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</si>
  <si>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</si>
  <si>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</si>
  <si>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</si>
  <si>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</si>
  <si>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</si>
  <si>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</si>
  <si>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</si>
  <si>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</si>
  <si>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</si>
  <si>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</si>
  <si>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</si>
  <si>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</si>
  <si>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</si>
  <si>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</si>
  <si>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</si>
  <si>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</si>
  <si>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</si>
  <si>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</si>
  <si>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</si>
  <si>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</si>
  <si>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</si>
  <si>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</si>
  <si>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</si>
  <si>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</si>
  <si>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</si>
  <si>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</si>
  <si>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</si>
  <si>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</si>
  <si>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</si>
  <si>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</si>
  <si>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</si>
  <si>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</si>
  <si>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</si>
  <si>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</si>
  <si>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</si>
  <si>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</si>
  <si>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</si>
  <si>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</si>
  <si>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</si>
  <si>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</si>
  <si>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</si>
  <si>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</si>
  <si>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</si>
  <si>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</si>
  <si>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</si>
  <si>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</si>
  <si>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</si>
  <si>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</si>
  <si>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</si>
  <si>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</si>
  <si>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</si>
  <si>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</si>
  <si>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</si>
  <si>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</si>
  <si>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</si>
  <si>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</si>
  <si>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</si>
  <si>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</si>
  <si>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</si>
  <si>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</si>
  <si>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</si>
  <si>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</si>
  <si>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</si>
  <si>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</si>
  <si>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</si>
  <si>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</si>
  <si>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</si>
  <si>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</si>
  <si>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</si>
  <si>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</si>
  <si>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</si>
  <si>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</si>
  <si>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</si>
  <si>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</si>
  <si>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</si>
  <si>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</si>
  <si>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</si>
  <si>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</si>
  <si>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</si>
  <si>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</si>
  <si>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</si>
  <si>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</si>
  <si>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</si>
  <si>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</si>
  <si>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</si>
  <si>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</si>
  <si>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</si>
  <si>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</si>
  <si>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</si>
  <si>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</si>
  <si>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</si>
  <si>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</si>
  <si>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</si>
  <si>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</si>
  <si>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</si>
  <si>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</si>
  <si>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</si>
  <si>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</si>
  <si>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</si>
  <si>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</si>
  <si>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</si>
  <si>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</si>
  <si>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</si>
  <si>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</si>
  <si>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</si>
  <si>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</si>
  <si>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</si>
  <si>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</si>
  <si>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</si>
  <si>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</si>
  <si>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</si>
  <si>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</si>
  <si>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</si>
  <si>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</si>
  <si>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</si>
  <si>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</si>
  <si>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</si>
  <si>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</si>
  <si>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</si>
  <si>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</si>
  <si>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</si>
  <si>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</si>
  <si>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</si>
  <si>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</si>
  <si>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</si>
  <si>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</si>
  <si>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</si>
  <si>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</si>
  <si>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</si>
  <si>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</si>
  <si>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</si>
  <si>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</si>
  <si>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</si>
  <si>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</si>
  <si>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</si>
  <si>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</si>
  <si>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</si>
  <si>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</si>
  <si>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</si>
  <si>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</si>
  <si>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</si>
  <si>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</si>
  <si>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</si>
  <si>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</si>
  <si>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</si>
  <si>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</si>
  <si>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</si>
  <si>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</si>
  <si>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</si>
  <si>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</si>
  <si>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</si>
  <si>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</si>
  <si>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</si>
  <si>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</si>
  <si>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</si>
  <si>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</si>
  <si>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</si>
  <si>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</si>
  <si>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</si>
  <si>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</si>
  <si>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</si>
  <si>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</si>
  <si>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</si>
  <si>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</si>
  <si>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</si>
  <si>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</si>
  <si>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</si>
  <si>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</si>
  <si>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</si>
  <si>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</si>
  <si>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</si>
  <si>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</si>
  <si>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</si>
  <si>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</si>
  <si>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</si>
  <si>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</si>
  <si>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</si>
  <si>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</si>
  <si>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</si>
  <si>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</si>
  <si>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</si>
  <si>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</si>
  <si>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</si>
  <si>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</si>
  <si>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</si>
  <si>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</si>
  <si>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</si>
  <si>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</si>
  <si>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</si>
  <si>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</si>
  <si>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</si>
  <si>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</si>
  <si>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</si>
  <si>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</si>
  <si>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</si>
  <si>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</si>
  <si>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</si>
  <si>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</si>
  <si>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</si>
  <si>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</si>
  <si>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</si>
  <si>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</si>
  <si>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</si>
  <si>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</si>
  <si>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</si>
  <si>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</si>
  <si>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</si>
  <si>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</si>
  <si>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</si>
  <si>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</si>
  <si>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</si>
  <si>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</si>
  <si>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</si>
  <si>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</si>
  <si>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</si>
  <si>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</si>
  <si>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</si>
  <si>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</si>
  <si>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</si>
  <si>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</si>
  <si>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</si>
  <si>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</si>
  <si>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</si>
  <si>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</si>
  <si>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</si>
  <si>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</si>
  <si>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</si>
  <si>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</si>
  <si>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</si>
  <si>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</si>
  <si>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</si>
  <si>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</si>
  <si>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</si>
  <si>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</si>
  <si>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</si>
  <si>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</si>
  <si>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</si>
  <si>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</si>
  <si>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</si>
  <si>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</si>
  <si>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</si>
  <si>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</si>
  <si>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</si>
  <si>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</si>
  <si>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</si>
  <si>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</si>
  <si>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</si>
  <si>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</si>
  <si>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</si>
  <si>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</si>
  <si>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</si>
  <si>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</si>
  <si>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</si>
  <si>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</si>
  <si>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</si>
  <si>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</si>
  <si>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</si>
  <si>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</si>
  <si>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</si>
  <si>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</si>
  <si>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</si>
  <si>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</si>
  <si>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</si>
  <si>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</si>
  <si>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</si>
  <si>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</si>
  <si>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</si>
  <si>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</si>
  <si>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</si>
  <si>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</si>
  <si>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</si>
  <si>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</si>
  <si>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</si>
  <si>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</si>
  <si>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</si>
  <si>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</si>
  <si>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</si>
  <si>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</si>
  <si>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</si>
  <si>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</si>
  <si>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</si>
  <si>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</si>
  <si>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</si>
  <si>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</si>
  <si>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</si>
  <si>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</si>
  <si>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</si>
  <si>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</si>
  <si>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</si>
  <si>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</si>
  <si>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</si>
  <si>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</si>
  <si>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</si>
  <si>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</si>
  <si>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</si>
  <si>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</si>
  <si>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</si>
  <si>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</si>
  <si>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</si>
  <si>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</si>
  <si>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</si>
  <si>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</si>
  <si>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</si>
  <si>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</si>
  <si>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</si>
  <si>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</si>
  <si>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</si>
  <si>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</si>
  <si>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</si>
  <si>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</si>
  <si>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</si>
  <si>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</si>
  <si>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</si>
  <si>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</si>
  <si>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</si>
  <si>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</si>
  <si>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</si>
  <si>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</si>
  <si>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</si>
  <si>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</si>
  <si>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</si>
  <si>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</si>
  <si>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</si>
  <si>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</si>
  <si>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</si>
  <si>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</si>
  <si>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</si>
  <si>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</si>
  <si>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</si>
  <si>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</si>
  <si>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</si>
  <si>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</si>
  <si>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</si>
  <si>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</si>
  <si>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</si>
  <si>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</si>
  <si>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</si>
  <si>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</si>
  <si>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</si>
  <si>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</si>
  <si>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</si>
  <si>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</si>
  <si>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</si>
  <si>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</si>
  <si>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</si>
  <si>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</si>
  <si>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</si>
  <si>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</si>
  <si>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</si>
  <si>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</si>
  <si>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</si>
  <si>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</si>
  <si>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</si>
  <si>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</si>
  <si>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</si>
  <si>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</si>
  <si>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</si>
  <si>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</si>
  <si>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</si>
  <si>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</si>
  <si>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</si>
  <si>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</si>
  <si>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</si>
  <si>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</si>
  <si>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</si>
  <si>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</si>
  <si>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</si>
  <si>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</si>
  <si>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</si>
  <si>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</si>
  <si>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</si>
  <si>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</si>
  <si>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</si>
  <si>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</si>
  <si>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</si>
  <si>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</si>
  <si>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</si>
  <si>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</si>
  <si>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</si>
  <si>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</si>
  <si>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</si>
  <si>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</si>
  <si>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</si>
  <si>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</si>
  <si>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</si>
  <si>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</si>
  <si>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</si>
  <si>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</si>
  <si>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</si>
  <si>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</si>
  <si>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</si>
  <si>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</si>
  <si>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</si>
  <si>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</si>
  <si>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</si>
  <si>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</si>
  <si>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</si>
  <si>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</si>
  <si>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</si>
  <si>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</si>
  <si>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</si>
  <si>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</si>
  <si>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</si>
  <si>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</si>
  <si>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</si>
  <si>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</si>
  <si>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</si>
  <si>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</si>
  <si>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</si>
  <si>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</si>
  <si>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</si>
  <si>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</si>
  <si>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</si>
  <si>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</si>
  <si>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</si>
  <si>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</si>
  <si>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</si>
  <si>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</si>
  <si>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</si>
  <si>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</si>
  <si>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</si>
  <si>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</si>
  <si>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</si>
  <si>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</si>
  <si>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</si>
  <si>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</si>
  <si>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</si>
  <si>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</si>
  <si>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</si>
  <si>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</si>
  <si>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</si>
  <si>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</si>
  <si>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</si>
  <si>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</si>
  <si>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</si>
  <si>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</si>
  <si>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</si>
  <si>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</si>
  <si>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</si>
  <si>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</si>
  <si>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</si>
  <si>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</si>
  <si>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</si>
  <si>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</si>
  <si>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</si>
  <si>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</si>
  <si>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</si>
  <si>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</si>
  <si>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</si>
  <si>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</si>
  <si>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</si>
  <si>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</si>
  <si>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</si>
  <si>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</si>
  <si>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</si>
  <si>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</si>
  <si>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</si>
  <si>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</si>
  <si>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</si>
  <si>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</si>
  <si>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</si>
  <si>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</si>
  <si>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</si>
  <si>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</si>
  <si>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</si>
  <si>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</si>
  <si>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</si>
  <si>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</si>
  <si>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</si>
  <si>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</si>
  <si>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</si>
  <si>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</si>
  <si>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</si>
  <si>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</si>
  <si>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</si>
  <si>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</si>
  <si>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</si>
  <si>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</si>
  <si>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</si>
  <si>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</si>
  <si>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</si>
  <si>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</si>
  <si>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</si>
  <si>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</si>
  <si>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</si>
  <si>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</si>
  <si>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</si>
  <si>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</si>
  <si>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</si>
  <si>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</si>
  <si>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</si>
  <si>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</si>
  <si>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</si>
  <si>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</si>
  <si>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</si>
  <si>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</si>
  <si>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</si>
  <si>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</si>
  <si>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</si>
  <si>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</si>
  <si>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</si>
  <si>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</si>
  <si>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</si>
  <si>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</si>
  <si>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</si>
  <si>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</si>
  <si>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</si>
  <si>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</si>
  <si>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</si>
  <si>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</si>
  <si>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</si>
  <si>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</si>
  <si>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</si>
  <si>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</si>
  <si>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</si>
  <si>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</si>
  <si>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</si>
  <si>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</si>
  <si>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</si>
  <si>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</si>
  <si>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</si>
  <si>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</si>
  <si>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</si>
  <si>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</si>
  <si>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</si>
  <si>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</si>
  <si>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</si>
  <si>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</si>
  <si>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</si>
  <si>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</si>
  <si>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</si>
  <si>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</si>
  <si>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</si>
  <si>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</si>
  <si>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</si>
  <si>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</si>
  <si>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</si>
  <si>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</si>
  <si>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</si>
  <si>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</si>
  <si>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</si>
  <si>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</si>
  <si>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</si>
  <si>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</si>
  <si>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</si>
  <si>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</si>
  <si>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</si>
  <si>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</si>
  <si>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</si>
  <si>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</si>
  <si>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</si>
  <si>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</si>
  <si>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</si>
  <si>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</si>
  <si>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</si>
  <si>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</si>
  <si>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</si>
  <si>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</si>
  <si>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</si>
  <si>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</si>
  <si>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</si>
  <si>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</si>
  <si>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</si>
  <si>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</si>
  <si>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</si>
  <si>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</si>
  <si>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</si>
  <si>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</si>
  <si>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</si>
  <si>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</si>
  <si>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</si>
  <si>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</si>
  <si>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</si>
  <si>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</si>
  <si>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</si>
  <si>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</si>
  <si>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</si>
  <si>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</si>
  <si>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</si>
  <si>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</si>
  <si>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</si>
  <si>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</si>
  <si>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</si>
  <si>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</si>
  <si>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</si>
  <si>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</si>
  <si>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</si>
  <si>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</si>
  <si>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</si>
  <si>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</si>
  <si>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</si>
  <si>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</si>
  <si>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</si>
  <si>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</si>
  <si>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</si>
  <si>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</si>
  <si>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</si>
  <si>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</si>
  <si>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</si>
  <si>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</si>
  <si>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</si>
  <si>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</si>
  <si>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</si>
  <si>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</si>
  <si>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</si>
  <si>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</si>
  <si>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</si>
  <si>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</si>
  <si>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</si>
  <si>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</si>
  <si>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</si>
  <si>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</si>
  <si>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</si>
  <si>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</si>
  <si>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</si>
  <si>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</si>
  <si>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</si>
  <si>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</si>
  <si>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</si>
  <si>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</si>
  <si>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</si>
  <si>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</si>
  <si>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</si>
  <si>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</si>
  <si>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</si>
  <si>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</si>
  <si>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</si>
  <si>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</si>
  <si>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</si>
  <si>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</si>
  <si>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</si>
  <si>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</si>
  <si>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</si>
  <si>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</si>
  <si>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</si>
  <si>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</si>
  <si>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</si>
  <si>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</si>
  <si>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</si>
  <si>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</si>
  <si>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</si>
  <si>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</si>
  <si>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</si>
  <si>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</si>
  <si>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</si>
  <si>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</si>
  <si>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</si>
  <si>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</si>
  <si>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</si>
  <si>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</si>
  <si>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</si>
  <si>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</si>
  <si>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</si>
  <si>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</si>
  <si>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</si>
  <si>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</si>
  <si>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</si>
  <si>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</si>
  <si>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</si>
  <si>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</si>
  <si>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</si>
  <si>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</si>
  <si>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</si>
  <si>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</si>
  <si>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</si>
  <si>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</si>
  <si>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</si>
  <si>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</si>
  <si>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</si>
  <si>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</si>
  <si>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</si>
  <si>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</si>
  <si>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</si>
  <si>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</si>
  <si>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</si>
  <si>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</si>
  <si>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</si>
  <si>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</si>
  <si>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</si>
  <si>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</si>
  <si>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</si>
  <si>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</si>
  <si>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</si>
  <si>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</si>
  <si>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</si>
  <si>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</si>
  <si>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</si>
  <si>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</si>
  <si>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</si>
  <si>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</si>
  <si>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</si>
  <si>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</si>
  <si>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</si>
  <si>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</si>
  <si>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</si>
  <si>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</si>
  <si>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</si>
  <si>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</si>
  <si>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</si>
  <si>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</si>
  <si>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</si>
  <si>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</si>
  <si>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</si>
  <si>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</si>
  <si>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</si>
  <si>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</si>
  <si>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</si>
  <si>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</si>
  <si>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</si>
  <si>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</si>
  <si>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</si>
  <si>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</si>
  <si>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</si>
  <si>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</si>
  <si>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</si>
  <si>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</si>
  <si>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</si>
  <si>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</si>
  <si>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</si>
  <si>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</si>
  <si>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</si>
  <si>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</si>
  <si>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</si>
  <si>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</si>
  <si>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</si>
  <si>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</si>
  <si>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</si>
  <si>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</si>
  <si>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</si>
  <si>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</si>
  <si>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</si>
  <si>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</si>
  <si>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</si>
  <si>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</si>
  <si>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</si>
  <si>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</si>
  <si>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</si>
  <si>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</si>
  <si>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</si>
  <si>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</si>
  <si>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</si>
  <si>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</si>
  <si>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</si>
  <si>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</si>
  <si>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</si>
  <si>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</si>
  <si>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</si>
  <si>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</si>
  <si>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</si>
  <si>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</si>
  <si>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</si>
  <si>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</si>
  <si>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</si>
  <si>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</si>
  <si>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</si>
  <si>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</si>
  <si>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</si>
  <si>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</si>
  <si>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</si>
  <si>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</si>
  <si>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</si>
  <si>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</si>
  <si>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</si>
  <si>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</si>
  <si>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</si>
  <si>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</si>
  <si>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</si>
  <si>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</si>
  <si>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</si>
  <si>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</si>
  <si>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</si>
  <si>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</si>
  <si>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</si>
  <si>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</si>
  <si>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</si>
  <si>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</si>
  <si>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</si>
  <si>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</si>
  <si>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</si>
  <si>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</si>
  <si>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</si>
  <si>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</si>
  <si>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</si>
  <si>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</si>
  <si>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</si>
  <si>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</si>
  <si>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</si>
  <si>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</si>
  <si>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</si>
  <si>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</si>
  <si>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</si>
  <si>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</si>
  <si>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</si>
  <si>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</si>
  <si>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</si>
  <si>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</si>
  <si>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</si>
  <si>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</si>
  <si>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</si>
  <si>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</si>
  <si>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</si>
  <si>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</si>
  <si>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</si>
  <si>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</si>
  <si>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</si>
  <si>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</si>
  <si>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</si>
  <si>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</si>
  <si>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</si>
  <si>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</si>
  <si>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</si>
  <si>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</si>
  <si>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</si>
  <si>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</si>
  <si>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</si>
  <si>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</si>
  <si>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</si>
  <si>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</si>
  <si>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</si>
  <si>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</si>
  <si>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</si>
  <si>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</si>
  <si>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</si>
  <si>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</si>
  <si>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</si>
  <si>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</si>
  <si>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</si>
  <si>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</si>
  <si>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</si>
  <si>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</si>
  <si>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</si>
  <si>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</si>
  <si>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</si>
  <si>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</si>
  <si>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</si>
  <si>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</si>
  <si>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</si>
  <si>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</si>
  <si>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</si>
  <si>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</si>
  <si>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</si>
  <si>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</si>
  <si>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</si>
  <si>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</si>
  <si>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</si>
  <si>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</si>
  <si>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</si>
  <si>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</si>
  <si>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</si>
  <si>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</si>
  <si>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</si>
  <si>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</si>
  <si>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</si>
  <si>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</si>
  <si>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</si>
  <si>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</si>
  <si>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</si>
  <si>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</si>
  <si>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</si>
  <si>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</si>
  <si>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</si>
  <si>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</si>
  <si>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</si>
  <si>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</si>
  <si>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</si>
  <si>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</si>
  <si>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</si>
  <si>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</si>
  <si>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</si>
  <si>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</si>
  <si>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</si>
  <si>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</si>
  <si>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</si>
  <si>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</si>
  <si>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</si>
  <si>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</si>
  <si>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</si>
  <si>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</si>
  <si>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</si>
  <si>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</si>
  <si>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</si>
  <si>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</si>
  <si>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</si>
  <si>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</si>
  <si>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</si>
  <si>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</si>
  <si>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</si>
  <si>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</si>
  <si>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</si>
  <si>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</si>
  <si>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</si>
  <si>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</si>
  <si>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</si>
  <si>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</si>
  <si>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</si>
  <si>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</si>
  <si>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</si>
  <si>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</si>
  <si>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</si>
  <si>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</si>
  <si>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</si>
  <si>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</si>
  <si>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</si>
  <si>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</si>
  <si>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</si>
  <si>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</si>
  <si>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</si>
  <si>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</si>
  <si>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</si>
  <si>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</si>
  <si>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</si>
  <si>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</si>
  <si>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</si>
  <si>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</si>
  <si>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</si>
  <si>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</si>
  <si>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</si>
  <si>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</si>
  <si>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</si>
  <si>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</si>
  <si>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</si>
  <si>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</si>
  <si>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</si>
  <si>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</si>
  <si>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</si>
  <si>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</si>
  <si>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</si>
  <si>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</si>
  <si>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</si>
  <si>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</si>
  <si>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</si>
  <si>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</si>
  <si>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</si>
  <si>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</si>
  <si>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</si>
  <si>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</si>
  <si>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</si>
  <si>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</si>
  <si>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</si>
  <si>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</si>
  <si>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</si>
  <si>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</si>
  <si>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</si>
  <si>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</si>
  <si>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</si>
  <si>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</si>
  <si>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</si>
  <si>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</si>
  <si>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</si>
  <si>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</si>
  <si>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</si>
  <si>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</si>
  <si>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</si>
  <si>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</si>
  <si>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</si>
  <si>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</si>
  <si>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</si>
  <si>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</si>
  <si>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</si>
  <si>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</si>
  <si>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</si>
  <si>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</si>
  <si>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</si>
  <si>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</si>
  <si>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</si>
  <si>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</si>
  <si>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</si>
  <si>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</si>
  <si>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</si>
  <si>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</si>
  <si>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</si>
  <si>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</si>
  <si>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</si>
  <si>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</si>
  <si>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</si>
  <si>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</si>
  <si>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</si>
  <si>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</si>
  <si>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</si>
  <si>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</si>
  <si>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</si>
  <si>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</si>
  <si>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</si>
  <si>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</si>
  <si>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</si>
  <si>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</si>
  <si>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</si>
  <si>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</si>
  <si>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</si>
  <si>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</si>
  <si>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</si>
  <si>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</si>
  <si>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</si>
  <si>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</si>
  <si>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</si>
  <si>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</si>
  <si>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</si>
  <si>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</si>
  <si>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</si>
  <si>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</si>
  <si>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</si>
  <si>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</si>
  <si>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</si>
  <si>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</si>
  <si>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</si>
  <si>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</si>
  <si>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</si>
  <si>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</si>
  <si>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</si>
  <si>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</si>
  <si>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</si>
  <si>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</si>
  <si>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</si>
  <si>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</si>
  <si>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</si>
  <si>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</si>
  <si>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</si>
  <si>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</si>
  <si>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</si>
  <si>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</si>
  <si>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</si>
  <si>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</si>
  <si>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</si>
  <si>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</si>
  <si>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</si>
  <si>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</si>
  <si>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</si>
  <si>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</si>
  <si>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</si>
  <si>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</si>
  <si>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</si>
  <si>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</si>
  <si>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</si>
  <si>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</si>
  <si>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</si>
  <si>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</si>
  <si>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</si>
  <si>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</si>
  <si>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</si>
  <si>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</si>
  <si>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</si>
  <si>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</si>
  <si>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</si>
  <si>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</si>
  <si>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</si>
  <si>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</si>
  <si>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</si>
  <si>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</si>
  <si>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</si>
  <si>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</si>
  <si>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</si>
  <si>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</si>
  <si>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</si>
  <si>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</si>
  <si>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</si>
  <si>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</si>
  <si>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</si>
  <si>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</si>
  <si>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</si>
  <si>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</si>
  <si>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</si>
  <si>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</si>
  <si>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</si>
  <si>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</si>
  <si>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</si>
  <si>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</si>
  <si>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</si>
  <si>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</si>
  <si>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</si>
  <si>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</si>
  <si>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</si>
  <si>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</si>
  <si>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</si>
  <si>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</si>
  <si>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</si>
  <si>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</si>
  <si>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</si>
  <si>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</si>
  <si>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</si>
  <si>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</si>
  <si>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</si>
  <si>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</si>
  <si>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</si>
  <si>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</si>
  <si>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</si>
  <si>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</si>
  <si>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</si>
  <si>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</si>
  <si>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</si>
  <si>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</si>
  <si>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</si>
  <si>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</si>
  <si>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</si>
  <si>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</si>
  <si>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</si>
  <si>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</si>
  <si>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</si>
  <si>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</si>
  <si>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</si>
  <si>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</si>
  <si>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</si>
  <si>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</si>
  <si>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</si>
  <si>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</si>
  <si>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</si>
  <si>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</si>
  <si>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</si>
  <si>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</si>
  <si>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</si>
  <si>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</si>
  <si>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</si>
  <si>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</si>
  <si>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</si>
  <si>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</si>
  <si>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</si>
  <si>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</si>
  <si>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</si>
  <si>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</si>
  <si>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</si>
  <si>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</si>
  <si>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</si>
  <si>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</si>
  <si>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</si>
  <si>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</si>
  <si>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</si>
  <si>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</si>
  <si>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</si>
  <si>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</si>
  <si>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</si>
  <si>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</si>
  <si>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</si>
  <si>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</si>
  <si>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</si>
  <si>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</si>
  <si>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</si>
  <si>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</si>
  <si>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</si>
  <si>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</si>
  <si>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</si>
  <si>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</si>
  <si>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</si>
  <si>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</si>
  <si>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</si>
  <si>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</si>
  <si>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</si>
  <si>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</si>
  <si>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</si>
  <si>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</si>
  <si>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</si>
  <si>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</si>
  <si>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</si>
  <si>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</si>
  <si>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</si>
  <si>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</si>
  <si>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</si>
  <si>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</si>
  <si>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</si>
  <si>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</si>
  <si>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</si>
  <si>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</si>
  <si>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</si>
  <si>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</si>
  <si>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</si>
  <si>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</si>
  <si>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</si>
  <si>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</si>
  <si>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</si>
  <si>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</si>
  <si>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</si>
  <si>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</si>
  <si>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</si>
  <si>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</si>
  <si>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</si>
  <si>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</si>
  <si>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</si>
  <si>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</si>
  <si>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</si>
  <si>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</si>
  <si>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</si>
  <si>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</si>
  <si>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</si>
  <si>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</si>
  <si>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</si>
  <si>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</si>
  <si>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</si>
  <si>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</si>
  <si>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</si>
  <si>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</si>
  <si>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</si>
  <si>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</si>
  <si>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</si>
  <si>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</si>
  <si>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</si>
  <si>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</si>
  <si>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</si>
  <si>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</si>
  <si>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</si>
  <si>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</si>
  <si>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</si>
  <si>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</si>
  <si>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</si>
  <si>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</si>
  <si>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</si>
  <si>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</si>
  <si>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</si>
  <si>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</si>
  <si>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</si>
  <si>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</si>
  <si>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</si>
  <si>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</si>
  <si>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</si>
  <si>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</si>
  <si>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</si>
  <si>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</si>
  <si>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</si>
  <si>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</si>
  <si>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</si>
  <si>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</si>
  <si>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</si>
  <si>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</si>
  <si>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</si>
  <si>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</si>
  <si>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</si>
  <si>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</si>
  <si>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</si>
  <si>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</si>
  <si>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</si>
  <si>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</si>
  <si>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</si>
  <si>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</si>
  <si>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</si>
  <si>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</si>
  <si>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</si>
  <si>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</si>
  <si>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</si>
  <si>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</si>
  <si>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</si>
  <si>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</si>
  <si>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</si>
  <si>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</si>
  <si>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</si>
  <si>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</si>
  <si>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</si>
  <si>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</si>
  <si>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</si>
  <si>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</si>
  <si>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</si>
  <si>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</si>
  <si>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</si>
  <si>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</si>
  <si>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</si>
  <si>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</si>
  <si>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</si>
  <si>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</si>
  <si>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</si>
  <si>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</si>
  <si>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</si>
  <si>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</si>
  <si>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</si>
  <si>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</si>
  <si>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</si>
  <si>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</si>
  <si>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</si>
  <si>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</si>
  <si>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</si>
  <si>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</si>
  <si>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</si>
  <si>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</si>
  <si>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</si>
  <si>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</si>
  <si>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</si>
  <si>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</si>
  <si>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</si>
  <si>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</si>
  <si>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</si>
  <si>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</si>
  <si>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</si>
  <si>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</si>
  <si>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</si>
  <si>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</si>
  <si>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</si>
  <si>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</si>
  <si>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</si>
  <si>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</si>
  <si>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</si>
  <si>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</si>
  <si>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</si>
  <si>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</si>
  <si>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</si>
  <si>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</si>
  <si>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</si>
  <si>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</si>
  <si>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</si>
  <si>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</si>
  <si>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</si>
  <si>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</si>
  <si>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</si>
  <si>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</si>
  <si>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</si>
  <si>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</si>
  <si>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</si>
  <si>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</si>
  <si>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</si>
  <si>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</si>
  <si>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</si>
  <si>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</si>
  <si>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</si>
  <si>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</si>
  <si>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</si>
  <si>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</si>
  <si>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</si>
  <si>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</si>
  <si>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</si>
  <si>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</si>
  <si>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</si>
  <si>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</si>
  <si>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</si>
  <si>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</si>
  <si>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</si>
  <si>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</si>
  <si>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</si>
  <si>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</si>
  <si>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</si>
  <si>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</si>
  <si>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</si>
  <si>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</si>
  <si>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</si>
  <si>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</si>
  <si>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</si>
  <si>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</si>
  <si>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</si>
  <si>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</si>
  <si>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</si>
  <si>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</si>
  <si>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</si>
  <si>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</si>
  <si>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</si>
  <si>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</si>
  <si>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</si>
  <si>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</si>
  <si>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</si>
  <si>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</si>
  <si>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</si>
  <si>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</si>
  <si>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</si>
  <si>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</si>
  <si>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</si>
  <si>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</si>
  <si>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</si>
  <si>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</si>
  <si>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</si>
  <si>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</si>
  <si>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</si>
  <si>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</si>
  <si>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</si>
  <si>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</si>
  <si>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</si>
  <si>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</si>
  <si>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</si>
  <si>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</si>
  <si>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</si>
  <si>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</si>
  <si>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</si>
  <si>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</si>
  <si>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</si>
  <si>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</si>
  <si>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</si>
  <si>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</si>
  <si>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</si>
  <si>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</si>
  <si>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</si>
  <si>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</si>
  <si>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</si>
  <si>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</si>
  <si>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</si>
  <si>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</si>
  <si>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</si>
  <si>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</si>
  <si>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</si>
  <si>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</si>
  <si>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</si>
  <si>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</si>
  <si>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</si>
  <si>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</si>
  <si>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</si>
  <si>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</si>
  <si>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</si>
  <si>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</si>
  <si>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</si>
  <si>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</si>
  <si>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</si>
  <si>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</si>
  <si>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</si>
  <si>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</si>
  <si>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</si>
  <si>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</si>
  <si>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</si>
  <si>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</si>
  <si>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</si>
  <si>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</si>
  <si>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</si>
  <si>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</si>
  <si>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</si>
  <si>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</si>
  <si>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</si>
  <si>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</si>
  <si>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</si>
  <si>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</si>
  <si>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</si>
  <si>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</si>
  <si>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</si>
  <si>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</si>
  <si>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</si>
  <si>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</si>
  <si>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</si>
  <si>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</si>
  <si>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</si>
  <si>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</si>
  <si>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</si>
  <si>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</si>
  <si>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</si>
  <si>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</si>
  <si>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</si>
  <si>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</si>
  <si>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</si>
  <si>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</si>
  <si>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</si>
  <si>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</si>
  <si>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</si>
  <si>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</si>
  <si>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</si>
  <si>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</si>
  <si>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</si>
  <si>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</si>
  <si>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</si>
  <si>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</si>
  <si>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</si>
  <si>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</si>
  <si>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</si>
  <si>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</si>
  <si>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</si>
  <si>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</si>
  <si>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</si>
  <si>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</si>
  <si>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</si>
  <si>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</si>
  <si>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</si>
  <si>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</si>
  <si>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</si>
  <si>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</si>
  <si>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</si>
  <si>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</si>
  <si>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</si>
  <si>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</si>
  <si>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</si>
  <si>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</si>
  <si>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</si>
  <si>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</si>
  <si>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</si>
  <si>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</si>
  <si>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</si>
  <si>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</si>
  <si>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</si>
  <si>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</si>
  <si>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</si>
  <si>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</si>
  <si>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</si>
  <si>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</si>
  <si>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</si>
  <si>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</si>
  <si>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</si>
  <si>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</si>
  <si>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</si>
  <si>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</si>
  <si>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</si>
  <si>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</si>
  <si>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</si>
  <si>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</si>
  <si>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</si>
  <si>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</si>
  <si>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</si>
  <si>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</si>
  <si>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</si>
  <si>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</si>
  <si>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</si>
  <si>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</si>
  <si>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</si>
  <si>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</si>
  <si>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</si>
  <si>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</si>
  <si>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</si>
  <si>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</si>
  <si>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</si>
  <si>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</si>
  <si>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</si>
  <si>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</si>
  <si>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</si>
  <si>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</si>
  <si>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</si>
  <si>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</si>
  <si>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</si>
  <si>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</si>
  <si>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</si>
  <si>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</si>
  <si>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</si>
  <si>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</si>
  <si>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</si>
  <si>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</si>
  <si>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</si>
  <si>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</si>
  <si>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</si>
  <si>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</si>
  <si>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</si>
  <si>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</si>
  <si>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</si>
  <si>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</si>
  <si>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</si>
  <si>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</si>
  <si>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</si>
  <si>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</si>
  <si>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</si>
  <si>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</si>
  <si>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</si>
  <si>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</si>
  <si>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</si>
  <si>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</si>
  <si>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</si>
  <si>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</si>
  <si>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</si>
  <si>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</si>
  <si>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</si>
  <si>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</si>
  <si>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</si>
  <si>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</si>
  <si>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</si>
  <si>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</si>
  <si>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</si>
  <si>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</si>
  <si>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</si>
  <si>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</si>
  <si>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</si>
  <si>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</si>
  <si>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</si>
  <si>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</si>
  <si>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</si>
  <si>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</si>
  <si>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</si>
  <si>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</si>
  <si>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</si>
  <si>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</si>
  <si>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</si>
  <si>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</si>
  <si>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</si>
  <si>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</si>
  <si>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</si>
  <si>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</si>
  <si>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</si>
  <si>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</si>
  <si>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</si>
  <si>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</si>
  <si>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</si>
  <si>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</si>
  <si>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</si>
  <si>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</si>
  <si>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</si>
  <si>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</si>
  <si>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</si>
  <si>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</si>
  <si>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</si>
  <si>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</si>
  <si>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</si>
  <si>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</si>
  <si>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</si>
  <si>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</si>
  <si>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</si>
  <si>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</si>
  <si>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</si>
  <si>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</si>
  <si>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</si>
  <si>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</si>
  <si>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</si>
  <si>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</si>
  <si>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</si>
  <si>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</si>
  <si>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</si>
  <si>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</si>
  <si>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</si>
  <si>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</si>
  <si>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</si>
  <si>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</si>
  <si>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</si>
  <si>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</si>
  <si>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</si>
  <si>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</si>
  <si>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</si>
  <si>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</si>
  <si>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</si>
  <si>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</si>
  <si>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</si>
  <si>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</si>
  <si>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</si>
  <si>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</si>
  <si>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</si>
  <si>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</si>
  <si>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</si>
  <si>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</si>
  <si>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</si>
  <si>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</si>
  <si>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</si>
  <si>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</si>
  <si>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</si>
  <si>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</si>
  <si>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</si>
  <si>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</si>
  <si>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</si>
  <si>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</si>
  <si>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</si>
  <si>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</si>
  <si>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</si>
  <si>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</si>
  <si>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</si>
  <si>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</si>
  <si>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</si>
  <si>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</si>
  <si>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</si>
  <si>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</si>
  <si>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</si>
  <si>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</si>
  <si>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</si>
  <si>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</si>
  <si>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</si>
  <si>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</si>
  <si>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</si>
  <si>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</si>
  <si>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</si>
  <si>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</si>
  <si>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</si>
  <si>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</si>
  <si>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</si>
  <si>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</si>
  <si>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</si>
  <si>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</si>
  <si>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</si>
  <si>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</si>
  <si>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</si>
  <si>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</si>
  <si>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</si>
  <si>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</si>
  <si>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</si>
  <si>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</si>
  <si>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</si>
  <si>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</si>
  <si>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</si>
  <si>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</si>
  <si>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</si>
  <si>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</si>
  <si>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</si>
  <si>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</si>
  <si>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</si>
  <si>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</si>
  <si>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</si>
  <si>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</si>
  <si>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</si>
  <si>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</si>
  <si>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</si>
  <si>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</si>
  <si>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</si>
  <si>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</si>
  <si>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</si>
  <si>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</si>
  <si>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</si>
  <si>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</si>
  <si>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</si>
  <si>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</si>
  <si>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</si>
  <si>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</si>
  <si>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</si>
  <si>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</si>
  <si>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</si>
  <si>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</si>
  <si>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</si>
  <si>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</si>
  <si>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</si>
  <si>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</si>
  <si>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</si>
  <si>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</si>
  <si>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</si>
  <si>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</si>
  <si>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</si>
  <si>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</si>
  <si>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</si>
  <si>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</si>
  <si>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</si>
  <si>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</si>
  <si>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</si>
  <si>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</si>
  <si>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</si>
  <si>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</si>
  <si>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</si>
  <si>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</si>
  <si>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</si>
  <si>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</si>
  <si>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</si>
  <si>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</si>
  <si>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</si>
  <si>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</si>
  <si>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</si>
  <si>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</si>
  <si>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</si>
  <si>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</si>
  <si>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</si>
  <si>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</si>
  <si>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</si>
  <si>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</si>
  <si>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</si>
  <si>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</si>
  <si>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</si>
  <si>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</si>
  <si>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</si>
  <si>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</si>
  <si>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</si>
  <si>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</si>
  <si>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</si>
  <si>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</si>
  <si>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</si>
  <si>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</si>
  <si>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</si>
  <si>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</si>
  <si>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</si>
  <si>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</si>
  <si>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</si>
  <si>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</si>
  <si>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</si>
  <si>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</si>
  <si>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</si>
  <si>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</si>
  <si>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</si>
  <si>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</si>
  <si>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</si>
  <si>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</si>
  <si>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</si>
  <si>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</si>
  <si>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</si>
  <si>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</si>
  <si>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</si>
  <si>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</si>
  <si>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</si>
  <si>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</si>
  <si>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</si>
  <si>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</si>
  <si>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</si>
  <si>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</si>
  <si>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</si>
  <si>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</si>
  <si>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</si>
  <si>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</si>
  <si>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</si>
  <si>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</si>
  <si>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</si>
  <si>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</si>
  <si>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</si>
  <si>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</si>
  <si>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</si>
  <si>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</si>
  <si>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</si>
  <si>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</si>
  <si>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</si>
  <si>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</si>
  <si>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</si>
  <si>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</si>
  <si>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</si>
  <si>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</si>
  <si>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</si>
  <si>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</si>
  <si>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</si>
  <si>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</si>
  <si>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</si>
  <si>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</si>
  <si>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</si>
  <si>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</si>
  <si>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</si>
  <si>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</si>
  <si>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</si>
  <si>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</si>
  <si>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</si>
  <si>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</si>
  <si>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</si>
  <si>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</si>
  <si>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</si>
  <si>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</si>
  <si>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</si>
  <si>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</si>
  <si>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</si>
  <si>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</si>
  <si>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</si>
  <si>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</si>
  <si>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</si>
  <si>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</si>
  <si>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</si>
  <si>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</si>
  <si>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</si>
  <si>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</si>
  <si>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</si>
  <si>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</si>
  <si>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</si>
  <si>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</si>
  <si>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</si>
  <si>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</si>
  <si>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</si>
  <si>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</si>
  <si>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</si>
  <si>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</si>
  <si>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</si>
  <si>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</si>
  <si>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</si>
  <si>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</si>
  <si>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</si>
  <si>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</si>
  <si>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</si>
  <si>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</si>
  <si>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</si>
  <si>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</si>
  <si>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</si>
  <si>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</si>
  <si>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</si>
  <si>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</si>
  <si>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</si>
  <si>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</si>
  <si>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</si>
  <si>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</si>
  <si>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</si>
  <si>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</si>
  <si>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</si>
  <si>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</si>
  <si>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</si>
  <si>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</si>
  <si>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</si>
  <si>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</si>
  <si>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</si>
  <si>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</si>
  <si>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</si>
  <si>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</si>
  <si>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</si>
  <si>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</si>
  <si>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</si>
  <si>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</si>
  <si>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</si>
  <si>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</si>
  <si>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</si>
  <si>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</si>
  <si>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</si>
  <si>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</si>
  <si>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</si>
  <si>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</si>
  <si>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</si>
  <si>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</si>
  <si>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</si>
  <si>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</si>
  <si>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</si>
  <si>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</si>
  <si>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</si>
  <si>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</si>
  <si>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</si>
  <si>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</si>
  <si>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</si>
  <si>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</si>
  <si>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</si>
  <si>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</si>
  <si>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</si>
  <si>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</si>
  <si>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</si>
  <si>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</si>
  <si>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</si>
  <si>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</si>
  <si>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</si>
  <si>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</si>
  <si>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</si>
  <si>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</si>
  <si>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</si>
  <si>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</si>
  <si>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</si>
  <si>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</si>
  <si>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</si>
  <si>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</si>
  <si>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</si>
  <si>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</si>
  <si>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</si>
  <si>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</si>
  <si>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</si>
  <si>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</si>
  <si>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</si>
  <si>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</si>
  <si>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</si>
  <si>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</si>
  <si>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</si>
  <si>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</si>
  <si>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</si>
  <si>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</si>
  <si>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</si>
  <si>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</si>
  <si>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</si>
  <si>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</si>
  <si>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</si>
  <si>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</si>
  <si>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</si>
  <si>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</si>
  <si>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</si>
  <si>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</si>
  <si>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</si>
  <si>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</si>
  <si>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</si>
  <si>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</si>
  <si>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</si>
  <si>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</si>
  <si>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</si>
  <si>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</si>
  <si>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</si>
  <si>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</si>
  <si>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</si>
  <si>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</si>
  <si>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</si>
  <si>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</si>
  <si>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</si>
  <si>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</si>
  <si>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</si>
  <si>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</si>
  <si>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</si>
  <si>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</si>
  <si>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</si>
  <si>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</si>
  <si>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</si>
  <si>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</si>
  <si>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</si>
  <si>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</si>
  <si>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</si>
  <si>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</si>
  <si>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</si>
  <si>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</si>
  <si>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</si>
  <si>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</si>
  <si>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</si>
  <si>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</si>
  <si>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</si>
  <si>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</si>
  <si>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</si>
  <si>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</si>
  <si>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</si>
  <si>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</si>
  <si>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</si>
  <si>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</si>
  <si>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</si>
  <si>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</si>
  <si>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</si>
  <si>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</si>
  <si>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</si>
  <si>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</si>
  <si>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</si>
  <si>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</si>
  <si>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</si>
  <si>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</si>
  <si>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</si>
  <si>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</si>
  <si>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</si>
  <si>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</si>
  <si>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</si>
  <si>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</si>
  <si>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</si>
  <si>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</si>
  <si>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</si>
  <si>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</si>
  <si>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</si>
  <si>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</si>
  <si>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</si>
  <si>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</si>
  <si>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</si>
  <si>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</si>
  <si>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</si>
  <si>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</si>
  <si>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</si>
  <si>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</si>
  <si>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</si>
  <si>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</si>
  <si>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</si>
  <si>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</si>
  <si>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</si>
  <si>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</si>
  <si>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</si>
  <si>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</si>
  <si>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</si>
  <si>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</si>
  <si>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</si>
  <si>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</si>
  <si>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</si>
  <si>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</si>
  <si>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</si>
  <si>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</si>
  <si>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</si>
  <si>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</si>
  <si>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</si>
  <si>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</si>
  <si>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</si>
  <si>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</si>
  <si>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</si>
  <si>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</si>
  <si>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</si>
  <si>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</si>
  <si>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</si>
  <si>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</si>
  <si>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</si>
  <si>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</si>
  <si>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</si>
  <si>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</si>
  <si>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</si>
  <si>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</si>
  <si>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</si>
  <si>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</si>
  <si>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</si>
  <si>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</si>
  <si>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</si>
  <si>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</si>
  <si>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</si>
  <si>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</si>
  <si>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</si>
  <si>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</si>
  <si>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</si>
  <si>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</si>
  <si>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</si>
  <si>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</si>
  <si>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</si>
  <si>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</si>
  <si>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</si>
  <si>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</si>
  <si>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</si>
  <si>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</si>
  <si>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</si>
  <si>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</si>
  <si>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</si>
  <si>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</si>
  <si>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</si>
  <si>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</si>
  <si>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</si>
  <si>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</si>
  <si>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</si>
  <si>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</si>
  <si>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</si>
  <si>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</si>
  <si>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</si>
  <si>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</si>
  <si>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</si>
  <si>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</si>
  <si>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</si>
  <si>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</si>
  <si>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</si>
  <si>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</si>
  <si>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</si>
  <si>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</si>
  <si>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</si>
  <si>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</si>
  <si>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</si>
  <si>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</si>
  <si>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</si>
  <si>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</si>
  <si>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</si>
  <si>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</si>
  <si>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</si>
  <si>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</si>
  <si>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</si>
  <si>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</si>
  <si>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</si>
  <si>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</si>
  <si>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</si>
  <si>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</si>
  <si>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</si>
  <si>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</si>
  <si>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</si>
  <si>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</si>
  <si>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</si>
  <si>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</si>
  <si>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</si>
  <si>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</si>
  <si>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</si>
  <si>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</si>
  <si>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</si>
  <si>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</si>
  <si>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</si>
  <si>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</si>
  <si>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</si>
  <si>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</si>
  <si>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</si>
  <si>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</si>
  <si>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</si>
  <si>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</si>
  <si>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</si>
  <si>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</si>
  <si>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</si>
  <si>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</si>
  <si>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</si>
  <si>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</si>
  <si>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</si>
  <si>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</si>
  <si>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</si>
  <si>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</si>
  <si>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</si>
  <si>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</si>
  <si>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</si>
  <si>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</si>
  <si>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</si>
  <si>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</si>
  <si>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</si>
  <si>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</si>
  <si>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</si>
  <si>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</si>
  <si>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</si>
  <si>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</si>
  <si>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</si>
  <si>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</si>
  <si>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</si>
  <si>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</si>
  <si>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</si>
  <si>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</si>
  <si>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</si>
  <si>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</si>
  <si>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</si>
  <si>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</si>
  <si>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</si>
  <si>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</si>
  <si>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</si>
  <si>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</si>
  <si>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</si>
  <si>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</si>
  <si>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</si>
  <si>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</si>
  <si>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</si>
  <si>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</si>
  <si>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</si>
  <si>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</si>
  <si>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</si>
  <si>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</si>
  <si>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</si>
  <si>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</si>
  <si>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</si>
  <si>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</si>
  <si>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</si>
  <si>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</si>
  <si>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</si>
  <si>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</si>
  <si>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</si>
  <si>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</si>
  <si>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</si>
  <si>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</si>
  <si>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</si>
  <si>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</si>
  <si>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</si>
  <si>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</si>
  <si>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</si>
  <si>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</si>
  <si>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</si>
  <si>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</si>
  <si>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</si>
  <si>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</si>
  <si>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</si>
  <si>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</si>
  <si>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</si>
  <si>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</si>
  <si>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</si>
  <si>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</si>
  <si>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</si>
  <si>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</si>
  <si>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</si>
  <si>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</si>
  <si>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</si>
  <si>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</si>
  <si>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</si>
  <si>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</si>
  <si>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</si>
  <si>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</si>
  <si>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</si>
  <si>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</si>
  <si>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</si>
  <si>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</si>
  <si>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</si>
  <si>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</si>
  <si>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</si>
  <si>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</si>
  <si>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</si>
  <si>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</si>
  <si>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</si>
  <si>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</si>
  <si>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</si>
  <si>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</si>
  <si>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</si>
  <si>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</si>
  <si>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</si>
  <si>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</si>
  <si>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</si>
  <si>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</si>
  <si>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</si>
  <si>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</si>
  <si>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</si>
  <si>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</si>
  <si>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</si>
  <si>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</si>
  <si>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</si>
  <si>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</si>
  <si>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</si>
  <si>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</si>
  <si>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</si>
  <si>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</si>
  <si>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</si>
  <si>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</si>
  <si>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</si>
  <si>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</si>
  <si>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</si>
  <si>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</si>
  <si>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</si>
  <si>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</si>
  <si>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</si>
  <si>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</si>
  <si>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</si>
  <si>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</si>
  <si>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</si>
  <si>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</si>
  <si>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</si>
  <si>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</si>
  <si>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</si>
  <si>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</si>
  <si>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</si>
  <si>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</si>
  <si>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</si>
  <si>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</si>
  <si>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</si>
  <si>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</si>
  <si>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</si>
  <si>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</si>
  <si>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</si>
  <si>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</si>
  <si>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</si>
  <si>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</si>
  <si>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</si>
  <si>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</si>
  <si>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</si>
  <si>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</si>
  <si>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</si>
  <si>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</si>
  <si>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</si>
  <si>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</si>
  <si>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</si>
  <si>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</si>
  <si>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</si>
  <si>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</si>
  <si>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</si>
  <si>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</si>
  <si>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</si>
  <si>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</si>
  <si>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</si>
  <si>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</si>
  <si>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</si>
  <si>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</si>
  <si>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</si>
  <si>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</si>
  <si>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</si>
  <si>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</si>
  <si>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</si>
  <si>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</si>
  <si>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</si>
  <si>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</si>
  <si>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</si>
  <si>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</si>
  <si>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</si>
  <si>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</si>
  <si>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</si>
  <si>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</si>
  <si>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</si>
  <si>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</si>
  <si>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</si>
  <si>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</si>
  <si>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</si>
  <si>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</si>
  <si>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</si>
  <si>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</si>
  <si>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</si>
  <si>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</si>
  <si>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</si>
  <si>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</si>
  <si>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</si>
  <si>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</si>
  <si>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</si>
  <si>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</si>
  <si>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</si>
  <si>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</si>
  <si>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</si>
  <si>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</si>
  <si>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</si>
  <si>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</si>
  <si>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</si>
  <si>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</si>
  <si>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</si>
  <si>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</si>
  <si>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</si>
  <si>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</si>
  <si>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</si>
  <si>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</si>
  <si>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</si>
  <si>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</si>
  <si>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</si>
  <si>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</si>
  <si>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</si>
  <si>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</si>
  <si>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</si>
  <si>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</si>
  <si>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</si>
  <si>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</si>
  <si>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</si>
  <si>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</si>
  <si>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</si>
  <si>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</si>
  <si>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</si>
  <si>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</si>
  <si>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</si>
  <si>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</si>
  <si>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</si>
  <si>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</si>
  <si>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</si>
  <si>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</si>
  <si>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</si>
  <si>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</si>
  <si>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</si>
  <si>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</si>
  <si>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</si>
  <si>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</si>
  <si>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</si>
  <si>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</si>
  <si>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</si>
  <si>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</si>
  <si>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</si>
  <si>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</si>
  <si>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</si>
  <si>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</si>
  <si>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</si>
  <si>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</si>
  <si>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</si>
  <si>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</si>
  <si>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</si>
  <si>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</si>
  <si>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</si>
  <si>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</si>
  <si>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</si>
  <si>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</si>
  <si>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</si>
  <si>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</si>
  <si>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</si>
  <si>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</si>
  <si>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</si>
  <si>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</si>
  <si>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</si>
  <si>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</si>
  <si>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</si>
  <si>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</si>
  <si>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</si>
  <si>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</si>
  <si>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</si>
  <si>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</si>
  <si>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</si>
  <si>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</si>
  <si>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</si>
  <si>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</si>
  <si>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</si>
  <si>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</si>
  <si>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</si>
  <si>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</si>
  <si>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</si>
  <si>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</si>
  <si>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</si>
  <si>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</si>
  <si>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</si>
  <si>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</si>
  <si>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</si>
  <si>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</si>
  <si>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</si>
  <si>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</si>
  <si>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</si>
  <si>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</si>
  <si>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</si>
  <si>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</si>
  <si>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</si>
  <si>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</si>
  <si>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</si>
  <si>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</si>
  <si>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</si>
  <si>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</si>
  <si>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</si>
  <si>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</si>
  <si>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</si>
  <si>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</si>
  <si>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</si>
  <si>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</si>
  <si>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</si>
  <si>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</si>
  <si>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</si>
  <si>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</si>
  <si>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</si>
  <si>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</si>
  <si>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</si>
  <si>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</si>
  <si>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</si>
  <si>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</si>
  <si>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</si>
  <si>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</si>
  <si>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</si>
  <si>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</si>
  <si>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</si>
  <si>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</si>
  <si>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</si>
  <si>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</si>
  <si>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</si>
  <si>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</si>
  <si>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</si>
  <si>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</si>
  <si>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</si>
  <si>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</si>
  <si>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</si>
  <si>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</si>
  <si>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</si>
  <si>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</si>
  <si>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</si>
  <si>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</si>
  <si>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</si>
  <si>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</si>
  <si>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</si>
  <si>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</si>
  <si>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</si>
  <si>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</si>
  <si>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</si>
  <si>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</si>
  <si>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</si>
  <si>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</si>
  <si>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</si>
  <si>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</si>
  <si>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</si>
  <si>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</si>
  <si>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</si>
  <si>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</si>
  <si>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</si>
  <si>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</si>
  <si>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</si>
  <si>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</si>
  <si>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</si>
  <si>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</si>
  <si>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</si>
  <si>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</si>
  <si>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</si>
  <si>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</si>
  <si>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</si>
  <si>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</si>
  <si>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</si>
  <si>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</si>
  <si>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</si>
  <si>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</si>
  <si>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</si>
  <si>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</si>
  <si>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</si>
  <si>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</si>
  <si>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</si>
  <si>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</si>
  <si>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</si>
  <si>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</si>
  <si>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</si>
  <si>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</si>
  <si>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</si>
  <si>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</si>
  <si>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</si>
  <si>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</si>
  <si>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</si>
  <si>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</si>
  <si>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</si>
  <si>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</si>
  <si>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</si>
  <si>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</si>
  <si>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</si>
  <si>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</si>
  <si>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</si>
  <si>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</si>
  <si>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</si>
  <si>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</si>
  <si>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</si>
  <si>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</si>
  <si>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</si>
  <si>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</si>
  <si>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</si>
  <si>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</si>
  <si>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</si>
  <si>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</si>
  <si>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</si>
  <si>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</si>
  <si>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</si>
  <si>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</si>
  <si>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</si>
  <si>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</si>
  <si>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</si>
  <si>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</si>
  <si>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</si>
  <si>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</si>
  <si>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</si>
  <si>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</si>
  <si>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</si>
  <si>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</si>
  <si>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</si>
  <si>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</si>
  <si>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</si>
  <si>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</si>
  <si>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</si>
  <si>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</si>
  <si>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</si>
  <si>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</si>
  <si>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</si>
  <si>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</si>
  <si>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</si>
  <si>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</si>
  <si>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</si>
  <si>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</si>
  <si>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</si>
  <si>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</si>
  <si>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</si>
  <si>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</si>
  <si>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</si>
  <si>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</si>
  <si>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</si>
  <si>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</si>
  <si>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</si>
  <si>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</si>
  <si>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</si>
  <si>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</si>
  <si>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</si>
  <si>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</si>
  <si>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</si>
  <si>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</si>
  <si>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</si>
  <si>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</si>
  <si>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</si>
  <si>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</si>
  <si>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</si>
  <si>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</si>
  <si>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</si>
  <si>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</si>
  <si>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</si>
  <si>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</si>
  <si>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</si>
  <si>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</si>
  <si>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</si>
  <si>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</si>
  <si>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</si>
  <si>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</si>
  <si>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</si>
  <si>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</si>
  <si>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</si>
  <si>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</si>
  <si>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</si>
  <si>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</si>
  <si>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</si>
  <si>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</si>
  <si>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</si>
  <si>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</si>
  <si>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</si>
  <si>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</si>
  <si>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</si>
  <si>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</si>
  <si>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</si>
  <si>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</si>
  <si>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</si>
  <si>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</si>
  <si>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</si>
  <si>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</si>
  <si>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</si>
  <si>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</si>
  <si>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</si>
  <si>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</si>
  <si>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</si>
  <si>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</si>
  <si>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</si>
  <si>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</si>
  <si>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</si>
  <si>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</si>
  <si>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</si>
  <si>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</si>
  <si>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</si>
  <si>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</si>
  <si>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</si>
  <si>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</si>
  <si>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</si>
  <si>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</si>
  <si>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</si>
  <si>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</si>
  <si>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</si>
  <si>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</si>
  <si>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</si>
  <si>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</si>
  <si>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</si>
  <si>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</si>
  <si>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</si>
  <si>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</si>
  <si>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</si>
  <si>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</si>
  <si>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</si>
  <si>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</si>
  <si>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</si>
  <si>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</si>
  <si>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</si>
  <si>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</si>
  <si>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</si>
  <si>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</si>
  <si>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</si>
  <si>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</si>
  <si>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</si>
  <si>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</si>
  <si>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</si>
  <si>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</si>
  <si>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</si>
  <si>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</si>
  <si>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</si>
  <si>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</si>
  <si>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</si>
  <si>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</si>
  <si>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</si>
  <si>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</si>
  <si>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</si>
  <si>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</si>
  <si>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</si>
  <si>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</si>
  <si>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</si>
  <si>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</si>
  <si>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</si>
  <si>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</si>
  <si>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</si>
  <si>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</si>
  <si>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</si>
  <si>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</si>
  <si>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</si>
  <si>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</si>
  <si>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</si>
  <si>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</si>
  <si>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</si>
  <si>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</si>
  <si>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</si>
  <si>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</si>
  <si>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</si>
  <si>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</si>
  <si>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</si>
  <si>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</si>
  <si>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</si>
  <si>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</si>
  <si>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</si>
  <si>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</si>
  <si>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</si>
  <si>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</si>
  <si>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</si>
  <si>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</si>
  <si>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</si>
  <si>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</si>
  <si>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</si>
  <si>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</si>
  <si>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</si>
  <si>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</si>
  <si>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</si>
  <si>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</si>
  <si>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</si>
  <si>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</si>
  <si>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</si>
  <si>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</si>
  <si>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</si>
  <si>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</si>
  <si>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</si>
  <si>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</si>
  <si>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</si>
  <si>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</si>
  <si>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</si>
  <si>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</si>
  <si>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</si>
  <si>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</si>
  <si>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</si>
  <si>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</si>
  <si>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</si>
  <si>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</si>
  <si>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</si>
  <si>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</si>
  <si>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</si>
  <si>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</si>
  <si>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</si>
  <si>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</si>
  <si>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</si>
  <si>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</si>
  <si>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</si>
  <si>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</si>
  <si>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</si>
  <si>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</si>
  <si>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</si>
  <si>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</si>
  <si>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</si>
  <si>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</si>
  <si>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</si>
  <si>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</si>
  <si>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</si>
  <si>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</si>
  <si>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</si>
  <si>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</si>
  <si>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</si>
  <si>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</si>
  <si>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</si>
  <si>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</si>
  <si>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</si>
  <si>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</si>
  <si>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</si>
  <si>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</si>
  <si>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</si>
  <si>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</si>
  <si>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</si>
  <si>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</si>
  <si>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</si>
  <si>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</si>
  <si>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</si>
  <si>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</si>
  <si>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</si>
  <si>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</si>
  <si>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</si>
  <si>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</si>
  <si>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</si>
  <si>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</si>
  <si>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</si>
  <si>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</si>
  <si>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</si>
  <si>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</si>
  <si>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</si>
  <si>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</si>
  <si>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</si>
  <si>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</si>
  <si>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</si>
  <si>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</si>
  <si>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</si>
  <si>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</si>
  <si>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</si>
  <si>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</si>
  <si>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</si>
  <si>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</si>
  <si>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</si>
  <si>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</si>
  <si>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</si>
  <si>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</si>
  <si>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</si>
  <si>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</si>
  <si>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</si>
  <si>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</si>
  <si>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</si>
  <si>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</si>
  <si>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</si>
  <si>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</si>
  <si>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</si>
  <si>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</si>
  <si>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</si>
  <si>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</si>
  <si>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</si>
  <si>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</si>
  <si>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</si>
  <si>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</si>
  <si>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</si>
  <si>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</si>
  <si>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</si>
  <si>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</si>
  <si>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</si>
  <si>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</si>
  <si>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</si>
  <si>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</si>
  <si>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</si>
  <si>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</si>
  <si>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</si>
  <si>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</si>
  <si>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</si>
  <si>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</si>
  <si>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</si>
  <si>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</si>
  <si>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</si>
  <si>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</si>
  <si>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</si>
  <si>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</si>
  <si>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</si>
  <si>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</si>
  <si>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</si>
  <si>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</si>
  <si>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</si>
  <si>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</si>
  <si>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</si>
  <si>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</si>
  <si>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</si>
  <si>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</si>
  <si>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</si>
  <si>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</si>
  <si>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</si>
  <si>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</si>
  <si>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</si>
  <si>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</si>
  <si>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</si>
  <si>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</si>
  <si>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</si>
  <si>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</si>
  <si>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</si>
  <si>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</si>
  <si>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</si>
  <si>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</si>
  <si>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</si>
  <si>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</si>
  <si>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</si>
  <si>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</si>
  <si>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</si>
  <si>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</si>
  <si>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</si>
  <si>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</si>
  <si>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</si>
  <si>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</si>
  <si>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</si>
  <si>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</si>
  <si>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</si>
  <si>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</si>
  <si>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</si>
  <si>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</si>
  <si>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</si>
  <si>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</si>
  <si>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</si>
  <si>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</si>
  <si>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</si>
  <si>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</si>
  <si>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</si>
  <si>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</si>
  <si>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</si>
  <si>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</si>
  <si>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</si>
  <si>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</si>
  <si>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</si>
  <si>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</si>
  <si>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</si>
  <si>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</si>
  <si>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</si>
  <si>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</si>
  <si>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</si>
  <si>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</si>
  <si>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</si>
  <si>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</si>
  <si>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</si>
  <si>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</si>
  <si>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</si>
  <si>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</si>
  <si>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</si>
  <si>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</si>
  <si>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</si>
  <si>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</si>
  <si>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</si>
  <si>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</si>
  <si>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</si>
  <si>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</si>
  <si>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</si>
  <si>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</si>
  <si>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</si>
  <si>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</si>
  <si>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</si>
  <si>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</si>
  <si>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</si>
  <si>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</si>
  <si>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</si>
  <si>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</si>
  <si>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</si>
  <si>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</si>
  <si>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</si>
  <si>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</si>
  <si>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</si>
  <si>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</si>
  <si>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</si>
  <si>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</si>
  <si>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</si>
  <si>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</si>
  <si>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</si>
  <si>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</si>
  <si>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</si>
  <si>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</si>
  <si>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</si>
  <si>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</si>
  <si>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</si>
  <si>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</si>
  <si>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</si>
  <si>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</si>
  <si>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</si>
  <si>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</si>
  <si>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</si>
  <si>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</si>
  <si>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</si>
  <si>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</si>
  <si>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</si>
  <si>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</si>
  <si>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</si>
  <si>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</si>
  <si>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</si>
  <si>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</si>
  <si>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</si>
  <si>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</si>
  <si>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</si>
  <si>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</si>
  <si>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</si>
  <si>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</si>
  <si>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</si>
  <si>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</si>
  <si>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</si>
  <si>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</si>
  <si>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</si>
  <si>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</si>
  <si>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</si>
  <si>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</si>
  <si>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</si>
  <si>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</si>
  <si>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</si>
  <si>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</si>
  <si>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</si>
  <si>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</si>
  <si>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</si>
  <si>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</si>
  <si>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</si>
  <si>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</si>
  <si>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</si>
  <si>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</si>
  <si>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</si>
  <si>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</si>
  <si>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</si>
  <si>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</si>
  <si>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</si>
  <si>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</si>
  <si>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</si>
  <si>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</si>
  <si>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</si>
  <si>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</si>
  <si>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</si>
  <si>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</si>
  <si>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</si>
  <si>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</si>
  <si>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</si>
  <si>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</si>
  <si>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</si>
  <si>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</si>
  <si>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</si>
  <si>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</si>
  <si>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</si>
  <si>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</si>
  <si>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</si>
  <si>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</si>
  <si>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</si>
  <si>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</si>
  <si>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</si>
  <si>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</si>
  <si>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</si>
  <si>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</si>
  <si>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</si>
  <si>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</si>
  <si>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</si>
  <si>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</si>
  <si>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</si>
  <si>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</si>
  <si>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</si>
  <si>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</si>
  <si>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</si>
  <si>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</si>
  <si>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</si>
  <si>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</si>
  <si>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</si>
  <si>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</si>
  <si>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</si>
  <si>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</si>
  <si>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</si>
  <si>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</si>
  <si>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</si>
  <si>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</si>
  <si>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</si>
  <si>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</si>
  <si>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</si>
  <si>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</si>
  <si>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</si>
  <si>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</si>
  <si>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</si>
  <si>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</si>
  <si>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</si>
  <si>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</si>
  <si>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</si>
  <si>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</si>
  <si>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</si>
  <si>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</si>
  <si>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</si>
  <si>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</si>
  <si>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</si>
  <si>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</si>
  <si>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</si>
  <si>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</si>
  <si>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</si>
  <si>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</si>
  <si>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</si>
  <si>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</si>
  <si>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</si>
  <si>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</si>
  <si>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</si>
  <si>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</si>
  <si>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</si>
  <si>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</si>
  <si>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</si>
  <si>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</si>
  <si>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</si>
  <si>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</si>
  <si>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</si>
  <si>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</si>
  <si>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</si>
  <si>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</si>
  <si>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</si>
  <si>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</si>
  <si>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</si>
  <si>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</si>
  <si>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</si>
  <si>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</si>
  <si>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</si>
  <si>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</si>
  <si>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</si>
  <si>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</si>
  <si>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</si>
  <si>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</si>
  <si>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</si>
  <si>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</si>
  <si>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</si>
  <si>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</si>
  <si>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</si>
  <si>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</si>
  <si>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</si>
  <si>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</si>
  <si>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</si>
  <si>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</si>
  <si>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</si>
  <si>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</si>
  <si>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</si>
  <si>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</si>
  <si>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</si>
  <si>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</si>
  <si>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</si>
  <si>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</si>
  <si>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</si>
  <si>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</si>
  <si>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</si>
  <si>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</si>
  <si>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</si>
  <si>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</si>
  <si>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</si>
  <si>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</si>
  <si>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</si>
  <si>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</si>
  <si>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</si>
  <si>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</si>
  <si>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</si>
  <si>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</si>
  <si>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</si>
  <si>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</si>
  <si>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</si>
  <si>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</si>
  <si>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</si>
  <si>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</si>
  <si>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</si>
  <si>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</si>
  <si>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</si>
  <si>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</si>
  <si>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</si>
  <si>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</si>
  <si>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</si>
  <si>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</si>
  <si>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</si>
  <si>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</si>
  <si>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</si>
  <si>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</si>
  <si>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</si>
  <si>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</si>
  <si>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</si>
  <si>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</si>
  <si>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</si>
  <si>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</si>
  <si>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</si>
  <si>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</si>
  <si>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</si>
  <si>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</si>
  <si>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</si>
  <si>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</si>
  <si>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</si>
  <si>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</si>
  <si>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</si>
  <si>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</si>
  <si>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</si>
  <si>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</si>
  <si>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</si>
  <si>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</si>
  <si>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</si>
  <si>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</si>
  <si>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</si>
  <si>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</si>
  <si>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</si>
  <si>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</si>
  <si>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</si>
  <si>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</si>
  <si>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</si>
  <si>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</si>
  <si>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</si>
  <si>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</si>
  <si>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</si>
  <si>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</si>
  <si>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</si>
  <si>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</si>
  <si>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</si>
  <si>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</si>
  <si>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</si>
  <si>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</si>
  <si>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</si>
  <si>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</si>
  <si>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</si>
  <si>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</si>
  <si>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</si>
  <si>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</si>
  <si>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</si>
  <si>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</si>
  <si>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</si>
  <si>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</si>
  <si>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</si>
  <si>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</si>
  <si>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</si>
  <si>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</si>
  <si>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</si>
  <si>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</si>
  <si>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</si>
  <si>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</si>
  <si>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</si>
  <si>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</si>
  <si>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</si>
  <si>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</si>
  <si>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</si>
  <si>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</si>
  <si>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</si>
  <si>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</si>
  <si>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</si>
  <si>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</si>
  <si>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</si>
  <si>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</si>
  <si>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</si>
  <si>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</si>
  <si>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</si>
  <si>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</si>
  <si>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</si>
  <si>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</si>
  <si>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</si>
  <si>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</si>
  <si>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</si>
  <si>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</si>
  <si>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</si>
  <si>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</si>
  <si>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</si>
  <si>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</si>
  <si>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</si>
  <si>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</si>
  <si>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</si>
  <si>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</si>
  <si>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</si>
  <si>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</si>
  <si>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</si>
  <si>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</si>
  <si>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</si>
  <si>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</si>
  <si>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</si>
  <si>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</si>
  <si>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</si>
  <si>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</si>
  <si>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</si>
  <si>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</si>
  <si>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</si>
  <si>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</si>
  <si>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</si>
  <si>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</si>
  <si>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</si>
  <si>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</si>
  <si>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</si>
  <si>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</si>
  <si>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</si>
  <si>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</si>
  <si>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</si>
  <si>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</si>
  <si>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</si>
  <si>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</si>
  <si>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</si>
  <si>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</si>
  <si>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</si>
  <si>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</si>
  <si>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</si>
  <si>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</si>
  <si>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</si>
  <si>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</si>
  <si>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</si>
  <si>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</si>
  <si>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</si>
  <si>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</si>
  <si>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</si>
  <si>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</si>
  <si>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</si>
  <si>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</si>
  <si>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</si>
  <si>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</si>
  <si>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</si>
  <si>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</si>
  <si>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</si>
  <si>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</si>
  <si>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</si>
  <si>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</si>
  <si>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</si>
  <si>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</si>
  <si>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</si>
  <si>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</si>
  <si>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</si>
  <si>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</si>
  <si>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</si>
  <si>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</si>
  <si>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</si>
  <si>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</si>
  <si>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</si>
  <si>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</si>
  <si>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</si>
  <si>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</si>
  <si>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</si>
  <si>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</si>
  <si>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</si>
  <si>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</si>
  <si>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</si>
  <si>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</si>
  <si>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</si>
  <si>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</si>
  <si>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</si>
  <si>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</si>
  <si>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</si>
  <si>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</si>
  <si>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</si>
  <si>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</si>
  <si>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</si>
  <si>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</si>
  <si>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</si>
  <si>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</si>
  <si>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</si>
  <si>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</si>
  <si>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</si>
  <si>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</si>
  <si>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</si>
  <si>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</si>
  <si>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</si>
  <si>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</si>
  <si>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</si>
  <si>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</si>
  <si>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</si>
  <si>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</si>
  <si>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</si>
  <si>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</si>
  <si>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</si>
  <si>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</si>
  <si>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</si>
  <si>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</si>
  <si>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</si>
  <si>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</si>
  <si>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</si>
  <si>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</si>
  <si>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</si>
  <si>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</si>
  <si>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</si>
  <si>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</si>
  <si>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</si>
  <si>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</si>
  <si>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</si>
  <si>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</si>
  <si>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</si>
  <si>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</si>
  <si>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</si>
  <si>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</si>
  <si>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</si>
  <si>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</si>
  <si>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</si>
  <si>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</si>
  <si>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</si>
  <si>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</si>
  <si>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</si>
  <si>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</si>
  <si>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</si>
  <si>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</si>
  <si>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</si>
  <si>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</si>
  <si>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</si>
  <si>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</si>
  <si>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</si>
  <si>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</si>
  <si>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</si>
  <si>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</si>
  <si>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</si>
  <si>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</si>
  <si>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</si>
  <si>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</si>
  <si>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</si>
  <si>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</si>
  <si>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</si>
  <si>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</si>
  <si>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</si>
  <si>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</si>
  <si>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</si>
  <si>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</si>
  <si>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</si>
  <si>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</si>
  <si>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</si>
  <si>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</si>
  <si>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</si>
  <si>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</si>
  <si>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</si>
  <si>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</si>
  <si>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</si>
  <si>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</si>
  <si>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</si>
  <si>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</si>
  <si>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</si>
  <si>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</si>
  <si>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</si>
  <si>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</si>
  <si>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</si>
  <si>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</si>
  <si>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</si>
  <si>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</si>
  <si>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</si>
  <si>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</si>
  <si>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</si>
  <si>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</si>
  <si>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</si>
  <si>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</si>
  <si>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</si>
  <si>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</si>
  <si>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</si>
  <si>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</si>
  <si>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</si>
  <si>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</si>
  <si>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</si>
  <si>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</si>
  <si>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</si>
  <si>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</si>
  <si>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</si>
  <si>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</si>
  <si>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</si>
  <si>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</si>
  <si>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</si>
  <si>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</si>
  <si>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</si>
  <si>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</si>
  <si>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</si>
  <si>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</si>
  <si>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</si>
  <si>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</si>
  <si>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</si>
  <si>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</si>
  <si>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</si>
  <si>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</si>
  <si>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</si>
  <si>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</si>
  <si>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</si>
  <si>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</si>
  <si>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</si>
  <si>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</si>
  <si>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</si>
  <si>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</si>
  <si>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</si>
  <si>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</si>
  <si>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</si>
  <si>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</si>
  <si>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</si>
  <si>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</si>
  <si>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</si>
  <si>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</si>
  <si>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</si>
  <si>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</si>
  <si>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</si>
  <si>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</si>
  <si>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</si>
  <si>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</si>
  <si>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</si>
  <si>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</si>
  <si>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</si>
  <si>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</si>
  <si>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</si>
  <si>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</si>
  <si>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</si>
  <si>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</si>
  <si>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</si>
  <si>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</si>
  <si>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</si>
  <si>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</si>
  <si>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</si>
  <si>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</si>
  <si>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</si>
  <si>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</si>
  <si>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</si>
  <si>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</si>
  <si>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</si>
  <si>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</si>
  <si>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</si>
  <si>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</si>
  <si>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</si>
  <si>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</si>
  <si>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</si>
  <si>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</si>
  <si>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</si>
  <si>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</si>
  <si>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</si>
  <si>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</si>
  <si>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</si>
  <si>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</si>
  <si>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</si>
  <si>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</si>
  <si>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</si>
  <si>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</si>
  <si>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</si>
  <si>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</si>
  <si>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</si>
  <si>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</si>
  <si>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</si>
  <si>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</si>
  <si>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</si>
  <si>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</si>
  <si>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</si>
  <si>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</si>
  <si>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</si>
  <si>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</si>
  <si>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</si>
  <si>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</si>
  <si>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</si>
  <si>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</si>
  <si>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</si>
  <si>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</si>
  <si>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</si>
  <si>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</si>
  <si>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</si>
  <si>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</si>
  <si>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</si>
  <si>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</si>
  <si>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</si>
  <si>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</si>
  <si>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</si>
  <si>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</si>
  <si>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</si>
  <si>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</si>
  <si>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</si>
  <si>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</si>
  <si>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</si>
  <si>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</si>
  <si>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</si>
  <si>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</si>
  <si>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</si>
  <si>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</si>
  <si>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</si>
  <si>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</si>
  <si>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</si>
  <si>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</si>
  <si>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</si>
  <si>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</si>
  <si>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</si>
  <si>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</si>
  <si>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</si>
  <si>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</si>
  <si>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</si>
  <si>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</si>
  <si>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</si>
  <si>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</si>
  <si>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</si>
  <si>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</si>
  <si>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</si>
  <si>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</si>
  <si>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</si>
  <si>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</si>
  <si>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</si>
  <si>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</si>
  <si>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</si>
  <si>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</si>
  <si>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</si>
  <si>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</si>
  <si>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</si>
  <si>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</si>
  <si>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</si>
  <si>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</si>
  <si>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</si>
  <si>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</si>
  <si>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</si>
  <si>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</si>
  <si>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</si>
  <si>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</si>
  <si>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</si>
  <si>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</si>
  <si>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</si>
  <si>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</si>
  <si>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</si>
  <si>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</si>
  <si>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</si>
  <si>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</si>
  <si>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</si>
  <si>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</si>
  <si>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</si>
  <si>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</si>
  <si>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</si>
  <si>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</si>
  <si>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</si>
  <si>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</si>
  <si>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</si>
  <si>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</si>
  <si>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</si>
  <si>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</si>
  <si>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</si>
  <si>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</si>
  <si>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</si>
  <si>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</si>
  <si>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</si>
  <si>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</si>
  <si>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</si>
  <si>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</si>
  <si>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</si>
  <si>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</si>
  <si>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</si>
  <si>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</si>
  <si>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</si>
  <si>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</si>
  <si>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</si>
  <si>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</si>
  <si>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</si>
  <si>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</si>
  <si>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</si>
  <si>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</si>
  <si>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</si>
  <si>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</si>
  <si>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</si>
  <si>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</si>
  <si>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</si>
  <si>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</si>
  <si>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</si>
  <si>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</si>
  <si>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</si>
  <si>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</si>
  <si>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</si>
  <si>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</si>
  <si>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</si>
  <si>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</si>
  <si>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</si>
  <si>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</si>
  <si>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</si>
  <si>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</si>
  <si>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</si>
  <si>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</si>
  <si>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</si>
  <si>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</si>
  <si>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</si>
  <si>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</si>
  <si>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</si>
  <si>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</si>
  <si>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</si>
  <si>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</si>
  <si>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</si>
  <si>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</si>
  <si>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</si>
  <si>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</si>
  <si>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</si>
  <si>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</si>
  <si>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</si>
  <si>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</si>
  <si>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</si>
  <si>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</si>
  <si>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</si>
  <si>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</si>
  <si>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</si>
  <si>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</si>
  <si>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</si>
  <si>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</si>
  <si>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</si>
  <si>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</si>
  <si>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</si>
  <si>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</si>
  <si>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</si>
  <si>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</si>
  <si>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</si>
  <si>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</si>
  <si>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</si>
  <si>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</si>
  <si>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</si>
  <si>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</si>
  <si>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</si>
  <si>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</si>
  <si>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</si>
  <si>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</si>
  <si>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</si>
  <si>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</si>
  <si>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</si>
  <si>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</si>
  <si>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</si>
  <si>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</si>
  <si>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</si>
  <si>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</si>
  <si>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</si>
  <si>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</si>
  <si>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</si>
  <si>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</si>
  <si>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</si>
  <si>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</si>
  <si>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</si>
  <si>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</si>
  <si>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</si>
  <si>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</si>
  <si>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</si>
  <si>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</si>
  <si>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</si>
  <si>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</si>
  <si>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</si>
  <si>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</si>
  <si>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</si>
  <si>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</si>
  <si>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</si>
  <si>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</si>
  <si>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</si>
  <si>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</si>
  <si>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</si>
  <si>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</si>
  <si>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</si>
  <si>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</si>
  <si>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</si>
  <si>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</si>
  <si>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</si>
  <si>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</si>
  <si>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</si>
  <si>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</si>
  <si>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</si>
  <si>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</si>
  <si>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</si>
  <si>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</si>
  <si>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</si>
  <si>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</si>
  <si>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</si>
  <si>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</si>
  <si>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</si>
  <si>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</si>
  <si>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</si>
  <si>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</si>
  <si>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</si>
  <si>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</si>
  <si>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</si>
  <si>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</si>
  <si>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</si>
  <si>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</si>
  <si>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</si>
  <si>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</si>
  <si>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</si>
  <si>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</si>
  <si>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</si>
  <si>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</si>
  <si>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</si>
  <si>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</si>
  <si>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</si>
  <si>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</si>
  <si>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</si>
  <si>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</si>
  <si>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</si>
  <si>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</si>
  <si>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</si>
  <si>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</si>
  <si>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</si>
  <si>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</si>
  <si>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</si>
  <si>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</si>
  <si>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</si>
  <si>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</si>
  <si>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</si>
  <si>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</si>
  <si>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</si>
  <si>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</si>
  <si>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</si>
  <si>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</si>
  <si>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</si>
  <si>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</si>
  <si>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</si>
  <si>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</si>
  <si>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</si>
  <si>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</si>
  <si>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</si>
  <si>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</si>
  <si>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</si>
  <si>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</si>
  <si>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</si>
  <si>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</si>
  <si>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</si>
  <si>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</si>
  <si>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</si>
  <si>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</si>
  <si>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</si>
  <si>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</si>
  <si>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</si>
  <si>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</si>
  <si>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</si>
  <si>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</si>
  <si>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</si>
  <si>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</si>
  <si>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</si>
  <si>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</si>
  <si>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</si>
  <si>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</si>
  <si>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</si>
  <si>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</si>
  <si>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</si>
  <si>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</si>
  <si>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</si>
  <si>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</si>
  <si>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</si>
  <si>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</si>
  <si>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</si>
  <si>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</si>
  <si>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</si>
  <si>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</si>
  <si>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</si>
  <si>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</si>
  <si>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</si>
  <si>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</si>
  <si>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</si>
  <si>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</si>
  <si>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</si>
  <si>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</si>
  <si>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</si>
  <si>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</si>
  <si>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</si>
  <si>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</si>
  <si>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</si>
  <si>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</si>
  <si>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</si>
  <si>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</si>
  <si>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</si>
  <si>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</si>
  <si>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</si>
  <si>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</si>
  <si>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</si>
  <si>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</si>
  <si>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</si>
  <si>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</si>
  <si>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</si>
  <si>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</si>
  <si>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</si>
  <si>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</si>
  <si>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</si>
  <si>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</si>
  <si>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</si>
  <si>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</si>
  <si>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</si>
  <si>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</si>
  <si>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</si>
  <si>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</si>
  <si>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</si>
  <si>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</si>
  <si>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</si>
  <si>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</si>
  <si>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</si>
  <si>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</si>
  <si>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</si>
  <si>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</si>
  <si>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</si>
  <si>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</si>
  <si>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</si>
  <si>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</si>
  <si>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</si>
  <si>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</si>
  <si>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</si>
  <si>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</si>
  <si>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</si>
  <si>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</si>
  <si>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</si>
  <si>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</si>
  <si>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</si>
  <si>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</si>
  <si>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</si>
  <si>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</si>
  <si>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</si>
  <si>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</si>
  <si>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</si>
  <si>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</si>
  <si>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</si>
  <si>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</si>
  <si>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</si>
  <si>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</si>
  <si>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</si>
  <si>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</si>
  <si>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</si>
  <si>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</si>
  <si>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</si>
  <si>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</si>
  <si>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</si>
  <si>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</si>
  <si>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</si>
  <si>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</si>
  <si>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</si>
  <si>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</si>
  <si>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</si>
  <si>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</si>
  <si>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</si>
  <si>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</si>
  <si>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</si>
  <si>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</si>
  <si>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</si>
  <si>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</si>
  <si>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</si>
  <si>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</si>
  <si>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</si>
  <si>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</si>
  <si>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</si>
  <si>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</si>
  <si>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</si>
  <si>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</si>
  <si>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</si>
  <si>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</si>
  <si>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</si>
  <si>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</si>
  <si>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</si>
  <si>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</si>
  <si>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</si>
  <si>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</si>
  <si>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</si>
  <si>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</si>
  <si>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</si>
  <si>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</si>
  <si>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</si>
  <si>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</si>
  <si>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</si>
  <si>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</si>
  <si>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</si>
  <si>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</si>
  <si>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</si>
  <si>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</si>
  <si>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</si>
  <si>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</si>
  <si>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</si>
  <si>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</si>
  <si>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</si>
  <si>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</si>
  <si>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</si>
  <si>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</si>
  <si>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</si>
  <si>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</si>
  <si>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</si>
  <si>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</si>
  <si>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</si>
  <si>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</si>
  <si>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</si>
  <si>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</si>
  <si>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</si>
  <si>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</si>
  <si>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</si>
  <si>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</si>
  <si>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</si>
  <si>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</si>
  <si>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</si>
  <si>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</si>
  <si>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</si>
  <si>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</si>
  <si>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</si>
  <si>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</si>
  <si>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</si>
  <si>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</si>
  <si>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</si>
  <si>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</si>
  <si>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</si>
  <si>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</si>
  <si>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</si>
  <si>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</si>
  <si>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</si>
  <si>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</si>
  <si>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</si>
  <si>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</si>
  <si>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</si>
  <si>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</si>
  <si>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</si>
  <si>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</si>
  <si>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</si>
  <si>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</si>
  <si>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</si>
  <si>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</si>
  <si>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</si>
  <si>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</si>
  <si>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</si>
  <si>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</si>
  <si>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</si>
  <si>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</si>
  <si>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</si>
  <si>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</si>
  <si>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</si>
  <si>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</si>
  <si>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</si>
  <si>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</si>
  <si>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</si>
  <si>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</si>
  <si>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</si>
  <si>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</si>
  <si>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</si>
  <si>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</si>
  <si>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</si>
  <si>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</si>
  <si>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</si>
  <si>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</si>
  <si>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</si>
  <si>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</si>
  <si>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</si>
  <si>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</si>
  <si>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</si>
  <si>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</si>
  <si>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</si>
  <si>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</si>
  <si>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</si>
  <si>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</si>
  <si>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</si>
  <si>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</si>
  <si>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</si>
  <si>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</si>
  <si>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</si>
  <si>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</si>
  <si>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</si>
  <si>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</si>
  <si>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</si>
  <si>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</si>
  <si>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</si>
  <si>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</si>
  <si>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</si>
  <si>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</si>
  <si>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</si>
  <si>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</si>
  <si>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</si>
  <si>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</si>
  <si>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</si>
  <si>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</si>
  <si>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</si>
  <si>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</si>
  <si>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</si>
  <si>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</si>
  <si>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</si>
  <si>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</si>
  <si>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</si>
  <si>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</si>
  <si>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</si>
  <si>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</si>
  <si>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</si>
  <si>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</si>
  <si>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</si>
  <si>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</si>
  <si>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</si>
  <si>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</si>
  <si>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</si>
  <si>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</si>
  <si>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</si>
  <si>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</si>
  <si>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</si>
  <si>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</si>
  <si>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</si>
  <si>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</si>
  <si>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</si>
  <si>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</si>
  <si>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</si>
  <si>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</si>
  <si>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</si>
  <si>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</si>
  <si>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</si>
  <si>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</si>
  <si>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</si>
  <si>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</si>
  <si>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</si>
  <si>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</si>
  <si>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</si>
  <si>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</si>
  <si>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</si>
  <si>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</si>
  <si>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</si>
  <si>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</si>
  <si>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</si>
  <si>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</si>
  <si>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</si>
  <si>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</si>
  <si>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</si>
  <si>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</si>
  <si>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</si>
  <si>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</si>
  <si>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</si>
  <si>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</si>
  <si>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</si>
  <si>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</si>
  <si>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</si>
  <si>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</si>
  <si>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</si>
  <si>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</si>
  <si>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</si>
  <si>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</si>
  <si>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</si>
  <si>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</si>
  <si>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</si>
  <si>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</si>
  <si>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</si>
  <si>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</si>
  <si>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</si>
  <si>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</si>
  <si>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</si>
  <si>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</si>
  <si>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</si>
  <si>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</si>
  <si>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</si>
  <si>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</si>
  <si>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</si>
  <si>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</si>
  <si>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</si>
  <si>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</si>
  <si>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</si>
  <si>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</si>
  <si>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</si>
  <si>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</si>
  <si>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</si>
  <si>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</si>
  <si>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</si>
  <si>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</si>
  <si>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</si>
  <si>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</si>
  <si>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</si>
  <si>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</si>
  <si>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</si>
  <si>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</si>
  <si>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</si>
  <si>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</si>
  <si>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</si>
  <si>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</si>
  <si>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</si>
  <si>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</si>
  <si>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</si>
  <si>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</si>
  <si>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</si>
  <si>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</si>
  <si>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</si>
  <si>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</si>
  <si>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</si>
  <si>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</si>
  <si>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</si>
  <si>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</si>
  <si>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</si>
  <si>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</si>
  <si>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</si>
  <si>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</si>
  <si>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</si>
  <si>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</si>
  <si>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</si>
  <si>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</si>
  <si>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</si>
  <si>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</si>
  <si>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</si>
  <si>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</si>
  <si>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</si>
  <si>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</si>
  <si>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</si>
  <si>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</si>
  <si>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</si>
  <si>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</si>
  <si>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</si>
  <si>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</si>
  <si>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</si>
  <si>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</si>
  <si>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</si>
  <si>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</si>
  <si>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</si>
  <si>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</si>
  <si>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</si>
  <si>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</si>
  <si>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</si>
  <si>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</si>
  <si>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</si>
  <si>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</si>
  <si>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</si>
  <si>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</si>
  <si>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</si>
  <si>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</si>
  <si>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</si>
  <si>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</si>
  <si>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</si>
  <si>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</si>
  <si>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</si>
  <si>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</si>
  <si>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</si>
  <si>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</si>
  <si>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</si>
  <si>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</si>
  <si>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</si>
  <si>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</si>
  <si>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</si>
  <si>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</si>
  <si>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</si>
  <si>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</si>
  <si>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</si>
  <si>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</si>
  <si>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</si>
  <si>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</si>
  <si>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</si>
  <si>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</si>
  <si>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</si>
  <si>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</si>
  <si>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</si>
  <si>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</si>
  <si>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</si>
  <si>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</si>
  <si>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</si>
  <si>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</si>
  <si>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</si>
  <si>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</si>
  <si>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</si>
  <si>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</si>
  <si>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</si>
  <si>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</si>
  <si>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</si>
  <si>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</si>
  <si>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</si>
  <si>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</si>
  <si>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</si>
  <si>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</si>
  <si>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</si>
  <si>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</si>
  <si>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</si>
  <si>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</si>
  <si>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</si>
  <si>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</si>
  <si>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</si>
  <si>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</si>
  <si>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</si>
  <si>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</si>
  <si>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</si>
  <si>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</si>
  <si>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</si>
  <si>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</si>
  <si>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</si>
  <si>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</si>
  <si>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</si>
  <si>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</si>
  <si>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</si>
  <si>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</si>
  <si>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</si>
  <si>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</si>
  <si>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</si>
  <si>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</si>
  <si>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</si>
  <si>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</si>
  <si>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</si>
  <si>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</si>
  <si>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</si>
  <si>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</si>
  <si>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</si>
  <si>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</si>
  <si>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</si>
  <si>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</si>
  <si>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</si>
  <si>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</si>
  <si>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</si>
  <si>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</si>
  <si>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</si>
  <si>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</si>
  <si>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</si>
  <si>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</si>
  <si>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</si>
  <si>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</si>
  <si>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</si>
  <si>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</si>
  <si>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</si>
  <si>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</si>
  <si>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</si>
  <si>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</si>
  <si>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</si>
  <si>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</si>
  <si>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</si>
  <si>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</si>
  <si>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</si>
  <si>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</si>
  <si>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</si>
  <si>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</si>
  <si>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</si>
  <si>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</si>
  <si>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</si>
  <si>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</si>
  <si>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</si>
  <si>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</si>
  <si>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</si>
  <si>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</si>
  <si>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</si>
  <si>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</si>
  <si>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</si>
  <si>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</si>
  <si>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</si>
  <si>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</si>
  <si>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</si>
  <si>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</si>
  <si>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</si>
  <si>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</si>
  <si>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</si>
  <si>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</si>
  <si>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</si>
  <si>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</si>
  <si>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</si>
  <si>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</si>
  <si>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</si>
  <si>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</si>
  <si>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</si>
  <si>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</si>
  <si>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</si>
  <si>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</si>
  <si>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</si>
  <si>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</si>
  <si>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</si>
  <si>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</si>
  <si>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</si>
  <si>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</si>
  <si>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</si>
  <si>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</si>
  <si>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</si>
  <si>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</si>
  <si>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</si>
  <si>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</si>
  <si>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</si>
  <si>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</si>
  <si>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</si>
  <si>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</si>
  <si>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</si>
  <si>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</si>
  <si>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</si>
  <si>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</si>
  <si>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</si>
  <si>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</si>
  <si>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</si>
  <si>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</si>
  <si>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</si>
  <si>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</si>
  <si>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</si>
  <si>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</si>
  <si>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</si>
  <si>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</si>
  <si>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</si>
  <si>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</si>
  <si>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</si>
  <si>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</si>
  <si>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</si>
  <si>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</si>
  <si>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</si>
  <si>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</si>
  <si>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</si>
  <si>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</si>
  <si>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</si>
  <si>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</si>
  <si>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</si>
  <si>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</si>
  <si>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</si>
  <si>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</si>
  <si>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</si>
  <si>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</si>
  <si>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</si>
  <si>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</si>
  <si>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</si>
  <si>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</si>
  <si>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</si>
  <si>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</si>
  <si>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</si>
  <si>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</si>
  <si>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</si>
  <si>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</si>
  <si>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</si>
  <si>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</si>
  <si>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</si>
  <si>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</si>
  <si>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</si>
  <si>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</si>
  <si>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</si>
  <si>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</si>
  <si>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</si>
  <si>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</si>
  <si>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</si>
  <si>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</si>
  <si>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</si>
  <si>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</si>
  <si>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</si>
  <si>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</si>
  <si>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</si>
  <si>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</si>
  <si>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</si>
  <si>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</si>
  <si>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</si>
  <si>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</si>
  <si>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</si>
  <si>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</si>
  <si>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</si>
  <si>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</si>
  <si>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</si>
  <si>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</si>
  <si>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</si>
  <si>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</si>
  <si>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</si>
  <si>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</si>
  <si>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</si>
  <si>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</si>
  <si>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</si>
  <si>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</si>
  <si>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</si>
  <si>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</si>
  <si>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</si>
  <si>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</si>
  <si>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</si>
  <si>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</si>
  <si>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</si>
  <si>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</si>
  <si>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</si>
  <si>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</si>
  <si>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</si>
  <si>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</si>
  <si>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</si>
  <si>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</si>
  <si>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</si>
  <si>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</si>
  <si>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</si>
  <si>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</si>
  <si>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</si>
  <si>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</si>
  <si>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</si>
  <si>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</si>
  <si>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</si>
  <si>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</si>
  <si>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</si>
  <si>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</si>
  <si>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</si>
  <si>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</si>
  <si>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</si>
  <si>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</si>
  <si>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</si>
  <si>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</si>
  <si>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</si>
  <si>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</si>
  <si>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</si>
  <si>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</si>
  <si>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</si>
  <si>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</si>
  <si>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</si>
  <si>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</si>
  <si>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</si>
  <si>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</si>
  <si>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</si>
  <si>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</si>
  <si>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</si>
  <si>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</si>
  <si>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</si>
  <si>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</si>
  <si>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</si>
  <si>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</si>
  <si>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</si>
  <si>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</si>
  <si>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</si>
  <si>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</si>
  <si>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</si>
  <si>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</si>
  <si>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</si>
  <si>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</si>
  <si>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</si>
  <si>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</si>
  <si>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</si>
  <si>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</si>
  <si>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</si>
  <si>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</si>
  <si>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</si>
  <si>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</si>
  <si>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</si>
  <si>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</si>
  <si>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</si>
  <si>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</si>
  <si>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</si>
  <si>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</si>
  <si>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</si>
  <si>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</si>
  <si>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</si>
  <si>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</si>
  <si>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</si>
  <si>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</si>
  <si>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</si>
  <si>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</si>
  <si>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</si>
  <si>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</si>
  <si>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</si>
  <si>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</si>
  <si>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</si>
  <si>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</si>
  <si>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</si>
  <si>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</si>
  <si>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</si>
  <si>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</si>
  <si>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</si>
  <si>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</si>
  <si>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</si>
  <si>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</si>
  <si>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</si>
  <si>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</si>
  <si>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</si>
  <si>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</si>
  <si>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</si>
  <si>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</si>
  <si>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</si>
  <si>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</si>
  <si>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</si>
  <si>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</si>
  <si>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</si>
  <si>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</si>
  <si>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</si>
  <si>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</si>
  <si>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</si>
  <si>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</si>
  <si>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</si>
  <si>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</si>
  <si>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</si>
  <si>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</si>
  <si>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</si>
  <si>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</si>
  <si>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</si>
  <si>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</si>
  <si>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</si>
  <si>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</si>
  <si>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</si>
  <si>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</si>
  <si>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</si>
  <si>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</si>
  <si>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</si>
  <si>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</si>
  <si>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</si>
  <si>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</si>
  <si>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</si>
  <si>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</si>
  <si>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</si>
  <si>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</si>
  <si>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</si>
  <si>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</si>
  <si>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</si>
  <si>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</si>
  <si>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</si>
  <si>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</si>
  <si>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</si>
  <si>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</si>
  <si>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</si>
  <si>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</si>
  <si>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</si>
  <si>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</si>
  <si>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</si>
  <si>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</si>
  <si>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</si>
  <si>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</si>
  <si>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</si>
  <si>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</si>
  <si>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</si>
  <si>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</si>
  <si>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</si>
  <si>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</si>
  <si>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</si>
  <si>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</si>
  <si>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</si>
  <si>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</si>
  <si>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</si>
  <si>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</si>
  <si>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</si>
  <si>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</si>
  <si>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</si>
  <si>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</si>
  <si>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</si>
  <si>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</si>
  <si>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</si>
  <si>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</si>
  <si>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</si>
  <si>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</si>
  <si>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</si>
  <si>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</si>
  <si>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</si>
  <si>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</si>
  <si>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</si>
  <si>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</si>
  <si>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</si>
  <si>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</si>
  <si>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</si>
  <si>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</si>
  <si>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</si>
  <si>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</si>
  <si>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</si>
  <si>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</si>
  <si>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</si>
  <si>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</si>
  <si>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</si>
  <si>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</si>
  <si>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</si>
  <si>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</si>
  <si>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</si>
  <si>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</si>
  <si>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</si>
  <si>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</si>
  <si>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</si>
  <si>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</si>
  <si>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</si>
  <si>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</si>
  <si>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</si>
  <si>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</si>
  <si>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</si>
  <si>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</si>
  <si>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</si>
  <si>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</si>
  <si>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</si>
  <si>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</si>
  <si>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</si>
  <si>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</si>
  <si>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</si>
  <si>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</si>
  <si>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</si>
  <si>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</si>
  <si>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</si>
  <si>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</si>
  <si>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</si>
  <si>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</si>
  <si>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</si>
  <si>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</si>
  <si>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</si>
  <si>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</si>
  <si>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</si>
  <si>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</si>
  <si>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</si>
  <si>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</si>
  <si>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</si>
  <si>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</si>
  <si>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</si>
  <si>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</si>
  <si>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</si>
  <si>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</si>
  <si>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</si>
  <si>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</si>
  <si>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</si>
  <si>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</si>
  <si>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</si>
  <si>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</si>
  <si>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</si>
  <si>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</si>
  <si>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</si>
  <si>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</si>
  <si>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</si>
  <si>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</si>
  <si>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</si>
  <si>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</si>
  <si>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</si>
  <si>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</si>
  <si>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</si>
  <si>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</si>
  <si>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</si>
  <si>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</si>
  <si>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</si>
  <si>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</si>
  <si>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</si>
  <si>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</si>
  <si>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</si>
  <si>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</si>
  <si>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</si>
  <si>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</si>
  <si>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</si>
  <si>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</si>
  <si>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</si>
  <si>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</si>
  <si>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</si>
  <si>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</si>
  <si>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</si>
  <si>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</si>
  <si>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</si>
  <si>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</si>
  <si>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</si>
  <si>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</si>
  <si>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</si>
  <si>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</si>
  <si>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</si>
  <si>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</si>
  <si>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</si>
  <si>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</si>
  <si>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</si>
  <si>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</si>
  <si>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</si>
  <si>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</si>
  <si>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</si>
  <si>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</si>
  <si>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</si>
  <si>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</si>
  <si>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</si>
  <si>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</si>
  <si>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</si>
  <si>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</si>
  <si>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</si>
  <si>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</si>
  <si>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</si>
  <si>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</si>
  <si>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</si>
  <si>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</si>
  <si>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</si>
  <si>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</si>
  <si>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</si>
  <si>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</si>
  <si>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</si>
  <si>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</si>
  <si>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</si>
  <si>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</si>
  <si>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</si>
  <si>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</si>
  <si>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</si>
  <si>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</si>
  <si>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</si>
  <si>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</si>
  <si>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</si>
  <si>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</si>
  <si>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</si>
  <si>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</si>
  <si>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</si>
  <si>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</si>
  <si>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</si>
  <si>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</si>
  <si>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</si>
  <si>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</si>
  <si>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</si>
  <si>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</si>
  <si>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</si>
  <si>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</si>
  <si>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</si>
  <si>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</si>
  <si>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</si>
  <si>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</si>
  <si>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</si>
  <si>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</si>
  <si>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</si>
  <si>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</si>
  <si>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</si>
  <si>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</si>
  <si>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</si>
  <si>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</si>
  <si>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</si>
  <si>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</si>
  <si>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</si>
  <si>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</si>
  <si>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</si>
  <si>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</si>
  <si>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</si>
  <si>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</si>
  <si>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</si>
  <si>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</si>
  <si>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</si>
  <si>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</si>
  <si>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</si>
  <si>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</si>
  <si>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</si>
  <si>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</si>
  <si>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</si>
  <si>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</si>
  <si>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</si>
  <si>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</si>
  <si>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</si>
  <si>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</si>
  <si>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</si>
  <si>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</si>
  <si>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</si>
  <si>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</si>
  <si>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</si>
  <si>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</si>
  <si>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</si>
  <si>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</si>
  <si>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</si>
  <si>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</si>
  <si>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</si>
  <si>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</si>
  <si>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</si>
  <si>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</si>
  <si>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</si>
  <si>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</si>
  <si>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</si>
  <si>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</si>
  <si>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</si>
  <si>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</si>
  <si>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</si>
  <si>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</si>
  <si>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</si>
  <si>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</si>
  <si>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</si>
  <si>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</si>
  <si>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</si>
  <si>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</si>
  <si>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</si>
  <si>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</si>
  <si>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</si>
  <si>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</si>
  <si>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</si>
  <si>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</si>
  <si>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</si>
  <si>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</si>
  <si>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</si>
  <si>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</si>
  <si>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</si>
  <si>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</si>
  <si>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</si>
  <si>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</si>
  <si>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</si>
  <si>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</si>
  <si>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</si>
  <si>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</si>
  <si>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</si>
  <si>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</si>
  <si>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</si>
  <si>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</si>
  <si>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</si>
  <si>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</si>
  <si>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</si>
  <si>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</si>
  <si>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</si>
  <si>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</si>
  <si>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</si>
  <si>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</si>
  <si>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</si>
  <si>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</si>
  <si>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</si>
  <si>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</si>
  <si>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</si>
  <si>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</si>
  <si>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</si>
  <si>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</si>
  <si>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</si>
  <si>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</si>
  <si>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</si>
  <si>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</si>
  <si>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</si>
  <si>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</si>
  <si>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</si>
  <si>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</si>
  <si>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</si>
  <si>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</si>
  <si>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</si>
  <si>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</si>
  <si>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</si>
  <si>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</si>
  <si>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</si>
  <si>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</si>
  <si>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</si>
  <si>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</si>
  <si>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</si>
  <si>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</si>
  <si>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</si>
  <si>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</si>
  <si>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</si>
  <si>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</si>
  <si>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</si>
  <si>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</si>
  <si>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</si>
  <si>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</si>
  <si>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</si>
  <si>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</si>
  <si>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</si>
  <si>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</si>
  <si>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</si>
  <si>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</si>
  <si>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</si>
  <si>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</si>
  <si>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</si>
  <si>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</si>
  <si>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</si>
  <si>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</si>
  <si>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</si>
  <si>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</si>
  <si>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</si>
  <si>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</si>
  <si>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</si>
  <si>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</si>
  <si>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</si>
  <si>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</si>
  <si>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</si>
  <si>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</si>
  <si>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</si>
  <si>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</si>
  <si>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</si>
  <si>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</si>
  <si>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</si>
  <si>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</si>
  <si>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</si>
  <si>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</si>
  <si>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</si>
  <si>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</si>
  <si>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</si>
  <si>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</si>
  <si>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</si>
  <si>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</si>
  <si>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</si>
  <si>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</si>
  <si>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</si>
  <si>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</si>
  <si>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</si>
  <si>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</si>
  <si>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</si>
  <si>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</si>
  <si>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</si>
  <si>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</si>
  <si>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</si>
  <si>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</si>
  <si>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</si>
  <si>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</si>
  <si>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</si>
  <si>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</si>
  <si>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</si>
  <si>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</si>
  <si>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</si>
  <si>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</si>
  <si>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</si>
  <si>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</si>
  <si>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</si>
  <si>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</si>
  <si>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</si>
  <si>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</si>
  <si>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</si>
  <si>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</si>
  <si>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</si>
  <si>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</si>
  <si>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</si>
  <si>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</si>
  <si>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</si>
  <si>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</si>
  <si>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</si>
  <si>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</si>
  <si>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</si>
  <si>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</si>
  <si>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</si>
  <si>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</si>
  <si>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</si>
  <si>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</si>
  <si>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</si>
  <si>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</si>
  <si>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</si>
  <si>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</si>
  <si>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</si>
  <si>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</si>
  <si>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</si>
  <si>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</si>
  <si>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</si>
  <si>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</si>
  <si>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</si>
  <si>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</si>
  <si>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</si>
  <si>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</si>
  <si>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</si>
  <si>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</si>
  <si>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</si>
  <si>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</si>
  <si>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</si>
  <si>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</si>
  <si>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</si>
  <si>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</si>
  <si>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</si>
  <si>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</si>
  <si>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</si>
  <si>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</si>
  <si>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</si>
  <si>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</si>
  <si>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</si>
  <si>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</si>
  <si>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</si>
  <si>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</si>
  <si>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</si>
  <si>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</si>
  <si>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</si>
  <si>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</si>
  <si>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</si>
  <si>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</si>
  <si>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</si>
  <si>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</si>
  <si>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</si>
  <si>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</si>
  <si>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</si>
  <si>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</si>
  <si>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</si>
  <si>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</si>
  <si>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</si>
  <si>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</si>
  <si>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</si>
  <si>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</si>
  <si>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</si>
  <si>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</si>
  <si>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</si>
  <si>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</si>
  <si>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</si>
  <si>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</si>
  <si>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</si>
  <si>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</si>
  <si>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</si>
  <si>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</si>
  <si>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</si>
  <si>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</si>
  <si>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</si>
  <si>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</si>
  <si>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</si>
  <si>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</si>
  <si>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</si>
  <si>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</si>
  <si>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</si>
  <si>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</si>
  <si>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</si>
  <si>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</si>
  <si>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</si>
  <si>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</si>
  <si>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</si>
  <si>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</si>
  <si>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</si>
  <si>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</si>
  <si>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</si>
  <si>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</si>
  <si>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</si>
  <si>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</si>
  <si>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</si>
  <si>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</si>
  <si>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</si>
  <si>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</si>
  <si>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</si>
  <si>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</si>
  <si>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</si>
  <si>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</si>
  <si>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</si>
  <si>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</si>
  <si>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</si>
  <si>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</si>
  <si>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</si>
  <si>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</si>
  <si>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</si>
  <si>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</si>
  <si>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</si>
  <si>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</si>
  <si>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</si>
  <si>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</si>
  <si>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</si>
  <si>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</si>
  <si>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</si>
  <si>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</si>
  <si>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</si>
  <si>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</si>
  <si>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</si>
  <si>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</si>
  <si>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</si>
  <si>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</si>
  <si>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</si>
  <si>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</si>
  <si>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</si>
  <si>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</si>
  <si>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</si>
  <si>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</si>
  <si>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</si>
  <si>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</si>
  <si>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</si>
  <si>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</si>
  <si>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</si>
  <si>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</si>
  <si>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</si>
  <si>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</si>
  <si>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</si>
  <si>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</si>
  <si>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</si>
  <si>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</si>
  <si>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</si>
  <si>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</si>
  <si>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</si>
  <si>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</si>
  <si>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</si>
  <si>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</si>
  <si>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</si>
  <si>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</si>
  <si>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</si>
  <si>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</si>
  <si>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</si>
  <si>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</si>
  <si>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</si>
  <si>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</si>
  <si>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</si>
  <si>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</si>
  <si>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</si>
  <si>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</si>
  <si>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</si>
  <si>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</si>
  <si>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</si>
  <si>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</si>
  <si>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</si>
  <si>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</si>
  <si>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</si>
  <si>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</si>
  <si>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</si>
  <si>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</si>
  <si>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</si>
  <si>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</si>
  <si>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</si>
  <si>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</si>
  <si>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</si>
  <si>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</si>
  <si>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</si>
  <si>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</si>
  <si>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</si>
  <si>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</si>
  <si>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</si>
  <si>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</si>
  <si>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</si>
  <si>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</si>
  <si>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</si>
  <si>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</si>
  <si>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</si>
  <si>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</si>
  <si>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</si>
  <si>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</si>
  <si>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</si>
  <si>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</si>
  <si>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</si>
  <si>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</si>
  <si>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</si>
  <si>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</si>
  <si>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</si>
  <si>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</si>
  <si>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</si>
  <si>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</si>
  <si>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</si>
  <si>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</si>
  <si>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</si>
  <si>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</si>
  <si>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</si>
  <si>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</si>
  <si>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</si>
  <si>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</si>
  <si>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</si>
  <si>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</si>
  <si>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</si>
  <si>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</si>
  <si>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</si>
  <si>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</si>
  <si>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</si>
  <si>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</si>
  <si>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</si>
  <si>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</si>
  <si>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</si>
  <si>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</si>
  <si>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</si>
  <si>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</si>
  <si>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</si>
  <si>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</si>
  <si>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</si>
  <si>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</si>
  <si>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</si>
  <si>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</si>
  <si>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</si>
  <si>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</si>
  <si>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</si>
  <si>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</si>
  <si>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</si>
  <si>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</si>
  <si>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</si>
  <si>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</si>
  <si>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</si>
  <si>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</si>
  <si>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</si>
  <si>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</si>
  <si>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</si>
  <si>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</si>
  <si>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</si>
  <si>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</si>
  <si>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</si>
  <si>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</si>
  <si>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</si>
  <si>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</si>
  <si>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</si>
  <si>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</si>
  <si>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</si>
  <si>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</si>
  <si>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</si>
  <si>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</si>
  <si>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</si>
  <si>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</si>
  <si>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</si>
  <si>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</si>
  <si>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</si>
  <si>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</si>
  <si>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</si>
  <si>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</si>
  <si>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</si>
  <si>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</si>
  <si>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</si>
  <si>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</si>
  <si>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</si>
  <si>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</si>
  <si>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</si>
  <si>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</si>
  <si>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</si>
  <si>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</si>
  <si>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</si>
  <si>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</si>
  <si>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</si>
  <si>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</si>
  <si>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</si>
  <si>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</si>
  <si>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</si>
  <si>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</si>
  <si>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</si>
  <si>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</si>
  <si>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</si>
  <si>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</si>
  <si>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</si>
  <si>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</si>
  <si>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</si>
  <si>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</si>
  <si>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</si>
  <si>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</si>
  <si>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</si>
  <si>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</si>
  <si>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</si>
  <si>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</si>
  <si>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</si>
  <si>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</si>
  <si>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</si>
  <si>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</si>
  <si>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</si>
  <si>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</si>
  <si>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</si>
  <si>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</si>
  <si>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</si>
  <si>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</si>
  <si>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</si>
  <si>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</si>
  <si>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</si>
  <si>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</si>
  <si>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</si>
  <si>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</si>
  <si>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</si>
  <si>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</si>
  <si>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</si>
  <si>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</si>
  <si>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</si>
  <si>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</si>
  <si>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</si>
  <si>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</si>
  <si>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</si>
  <si>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</si>
  <si>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</si>
  <si>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</si>
  <si>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</si>
  <si>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</si>
  <si>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</si>
  <si>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</si>
  <si>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</si>
  <si>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</si>
  <si>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</si>
  <si>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</si>
  <si>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</si>
  <si>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</si>
  <si>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</si>
  <si>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</si>
  <si>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</si>
  <si>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</si>
  <si>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</si>
  <si>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</si>
  <si>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</si>
  <si>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</si>
  <si>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</si>
  <si>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</si>
  <si>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</si>
  <si>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</si>
  <si>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</si>
  <si>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</si>
  <si>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</si>
  <si>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</si>
  <si>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</si>
  <si>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</si>
  <si>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</si>
  <si>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</si>
  <si>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</si>
  <si>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</si>
  <si>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</si>
  <si>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</si>
  <si>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</si>
  <si>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</si>
  <si>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</si>
  <si>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</si>
  <si>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</si>
  <si>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</si>
  <si>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</si>
  <si>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</si>
  <si>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</si>
  <si>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</si>
  <si>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</si>
  <si>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</si>
  <si>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</si>
  <si>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</si>
  <si>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</si>
  <si>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</si>
  <si>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</si>
  <si>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</si>
  <si>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</si>
  <si>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</si>
  <si>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</si>
  <si>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</si>
  <si>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</si>
  <si>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</si>
  <si>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</si>
  <si>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</si>
  <si>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</si>
  <si>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</si>
  <si>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</si>
  <si>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</si>
  <si>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</si>
  <si>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</si>
  <si>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</si>
  <si>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</si>
  <si>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</si>
  <si>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</si>
  <si>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</si>
  <si>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</si>
  <si>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</si>
  <si>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</si>
  <si>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</si>
  <si>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</si>
  <si>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</si>
  <si>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</si>
  <si>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</si>
  <si>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</si>
  <si>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</si>
  <si>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</si>
  <si>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</si>
  <si>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</si>
  <si>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</si>
  <si>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</si>
  <si>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</si>
  <si>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</si>
  <si>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</si>
  <si>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</si>
  <si>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</si>
  <si>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</si>
  <si>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</si>
  <si>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</si>
  <si>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</si>
  <si>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</si>
  <si>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</si>
  <si>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</si>
  <si>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</si>
  <si>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</si>
  <si>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</si>
  <si>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</si>
  <si>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</si>
  <si>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</si>
  <si>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</si>
  <si>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</si>
  <si>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</si>
  <si>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</si>
  <si>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</si>
  <si>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</si>
  <si>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</si>
  <si>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</si>
  <si>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</si>
  <si>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</si>
  <si>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</si>
  <si>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</si>
  <si>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</si>
  <si>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</si>
  <si>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</si>
  <si>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</si>
  <si>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</si>
  <si>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</si>
  <si>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</si>
  <si>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</si>
  <si>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</si>
  <si>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</si>
  <si>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</si>
  <si>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</si>
  <si>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</si>
  <si>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</si>
  <si>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</si>
  <si>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</si>
  <si>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</si>
  <si>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</si>
  <si>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</si>
  <si>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</si>
  <si>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</si>
  <si>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</si>
  <si>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</si>
  <si>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</si>
  <si>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</si>
  <si>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</si>
  <si>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</si>
  <si>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</si>
  <si>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</si>
  <si>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</si>
  <si>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</si>
  <si>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</si>
  <si>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</si>
  <si>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</si>
  <si>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</si>
  <si>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</si>
  <si>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</si>
  <si>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</si>
  <si>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</si>
  <si>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</si>
  <si>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</si>
  <si>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</si>
  <si>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</si>
  <si>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</si>
  <si>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</si>
  <si>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</si>
  <si>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</si>
  <si>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</si>
  <si>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</si>
  <si>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</si>
  <si>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</si>
  <si>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</si>
  <si>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</si>
  <si>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</si>
  <si>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</si>
  <si>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</si>
  <si>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</si>
  <si>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</si>
  <si>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</si>
  <si>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</si>
  <si>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</si>
  <si>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</si>
  <si>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</si>
  <si>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</si>
  <si>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</si>
  <si>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</si>
  <si>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</si>
  <si>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</si>
  <si>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</si>
  <si>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</si>
  <si>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</si>
  <si>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</si>
  <si>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</si>
  <si>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</si>
  <si>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</si>
  <si>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</si>
  <si>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</si>
  <si>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</si>
  <si>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</si>
  <si>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</si>
  <si>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</si>
  <si>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</si>
  <si>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</si>
  <si>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</si>
  <si>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</si>
  <si>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</si>
  <si>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</si>
  <si>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</si>
  <si>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</si>
  <si>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</si>
  <si>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</si>
  <si>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</si>
  <si>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</si>
  <si>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</si>
  <si>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</si>
  <si>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</si>
  <si>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</si>
  <si>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</si>
  <si>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</si>
  <si>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</si>
  <si>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</si>
  <si>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</si>
  <si>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</si>
  <si>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</si>
  <si>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</si>
  <si>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</si>
  <si>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</si>
  <si>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</si>
  <si>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</si>
  <si>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</si>
  <si>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</si>
  <si>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</si>
  <si>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</si>
  <si>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</si>
  <si>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</si>
  <si>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</si>
  <si>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</si>
  <si>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</si>
  <si>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</si>
  <si>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</si>
  <si>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</si>
  <si>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</si>
  <si>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</si>
  <si>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</si>
  <si>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</si>
  <si>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</si>
  <si>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</si>
  <si>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</si>
  <si>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</si>
  <si>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</si>
  <si>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</si>
  <si>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</si>
  <si>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</si>
  <si>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</si>
  <si>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</si>
  <si>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</si>
  <si>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</si>
  <si>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</si>
  <si>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</si>
  <si>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</si>
  <si>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</si>
  <si>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</si>
  <si>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</si>
  <si>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</si>
  <si>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</si>
  <si>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</si>
  <si>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</si>
  <si>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</si>
  <si>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</si>
  <si>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</si>
  <si>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</si>
  <si>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</si>
  <si>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</si>
  <si>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</si>
  <si>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</si>
  <si>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</si>
  <si>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</si>
  <si>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</si>
  <si>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</si>
  <si>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</si>
  <si>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</si>
  <si>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</si>
  <si>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</si>
  <si>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</si>
  <si>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</si>
  <si>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</si>
  <si>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</si>
  <si>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</si>
  <si>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</si>
  <si>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</si>
  <si>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</si>
  <si>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</si>
  <si>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</si>
  <si>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</si>
  <si>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</si>
  <si>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</si>
  <si>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</si>
  <si>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</si>
  <si>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</si>
  <si>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</si>
  <si>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</si>
  <si>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</si>
  <si>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</si>
  <si>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</si>
  <si>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</si>
  <si>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</si>
  <si>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</si>
  <si>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</si>
  <si>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</si>
  <si>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</si>
  <si>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</si>
  <si>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</si>
  <si>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</si>
  <si>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</si>
  <si>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</si>
  <si>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</si>
  <si>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</si>
  <si>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</si>
  <si>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</si>
  <si>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</si>
  <si>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</si>
  <si>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</si>
  <si>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</si>
  <si>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</si>
  <si>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</si>
  <si>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</si>
  <si>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</si>
  <si>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</si>
  <si>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</si>
  <si>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</si>
  <si>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</si>
  <si>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</si>
  <si>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</si>
  <si>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</si>
  <si>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</si>
  <si>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</si>
  <si>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</si>
  <si>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</si>
  <si>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</si>
  <si>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</si>
  <si>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</si>
  <si>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</si>
  <si>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</si>
  <si>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</si>
  <si>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</si>
  <si>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</si>
  <si>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</si>
  <si>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</si>
  <si>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</si>
  <si>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</si>
  <si>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</si>
  <si>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</si>
  <si>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</si>
  <si>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</si>
  <si>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</si>
  <si>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</si>
  <si>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</si>
  <si>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</si>
  <si>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</si>
  <si>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</si>
  <si>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</si>
  <si>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</si>
  <si>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</si>
  <si>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</si>
  <si>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</si>
  <si>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</si>
  <si>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</si>
  <si>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</si>
  <si>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</si>
  <si>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</si>
  <si>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</si>
  <si>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</si>
  <si>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</si>
  <si>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</si>
  <si>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</si>
  <si>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</si>
  <si>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</si>
  <si>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</si>
  <si>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</si>
  <si>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</si>
  <si>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</si>
  <si>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</si>
  <si>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</si>
  <si>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</si>
  <si>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</si>
  <si>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</si>
  <si>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</si>
  <si>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</si>
  <si>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</si>
  <si>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</si>
  <si>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</si>
  <si>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</si>
  <si>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</si>
  <si>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</si>
  <si>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</si>
  <si>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</si>
  <si>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</si>
  <si>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</si>
  <si>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</si>
  <si>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</si>
  <si>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</si>
  <si>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</si>
  <si>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</si>
  <si>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</si>
  <si>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</si>
  <si>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</si>
  <si>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</si>
  <si>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</si>
  <si>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</si>
  <si>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</si>
  <si>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</si>
  <si>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</si>
  <si>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</si>
  <si>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</si>
  <si>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</si>
  <si>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</si>
  <si>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</si>
  <si>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</si>
  <si>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</si>
  <si>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</si>
  <si>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</si>
  <si>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</si>
  <si>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</si>
  <si>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</si>
  <si>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</si>
  <si>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</si>
  <si>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</si>
  <si>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</si>
  <si>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</si>
  <si>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</si>
  <si>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</si>
  <si>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</si>
  <si>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</si>
  <si>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</si>
  <si>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</si>
  <si>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</si>
  <si>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</si>
  <si>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</si>
  <si>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</si>
  <si>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</si>
  <si>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</si>
  <si>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</si>
  <si>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</si>
  <si>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</si>
  <si>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</si>
  <si>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</si>
  <si>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</si>
  <si>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</si>
  <si>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</si>
  <si>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</si>
  <si>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</si>
  <si>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</si>
  <si>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</si>
  <si>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</si>
  <si>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</si>
  <si>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</si>
  <si>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</si>
  <si>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</si>
  <si>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</si>
  <si>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</si>
  <si>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</si>
  <si>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</si>
  <si>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</si>
  <si>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</si>
  <si>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</si>
  <si>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</si>
  <si>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</si>
  <si>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</si>
  <si>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</si>
  <si>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</si>
  <si>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</si>
  <si>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</si>
  <si>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</si>
  <si>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</si>
  <si>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</si>
  <si>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</si>
  <si>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</si>
  <si>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</si>
  <si>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</si>
  <si>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</si>
  <si>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</si>
  <si>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</si>
  <si>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</si>
  <si>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</si>
  <si>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</si>
  <si>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</si>
  <si>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</si>
  <si>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</si>
  <si>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</si>
  <si>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</si>
  <si>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</si>
  <si>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</si>
  <si>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</si>
  <si>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</si>
  <si>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</si>
  <si>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</si>
  <si>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</si>
  <si>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</si>
  <si>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</si>
  <si>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</si>
  <si>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</si>
  <si>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</si>
  <si>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</si>
  <si>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</si>
  <si>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</si>
  <si>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</si>
  <si>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</si>
  <si>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</si>
  <si>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</si>
  <si>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</si>
  <si>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</si>
  <si>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</si>
  <si>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</si>
  <si>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</si>
  <si>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</si>
  <si>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</si>
  <si>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</si>
  <si>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</si>
  <si>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</si>
  <si>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</si>
  <si>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</si>
  <si>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</si>
  <si>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</si>
  <si>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</si>
  <si>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</si>
  <si>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</si>
  <si>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</si>
  <si>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</si>
  <si>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</si>
  <si>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</si>
  <si>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</si>
  <si>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</si>
  <si>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</si>
  <si>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</si>
  <si>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</si>
  <si>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</si>
  <si>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</si>
  <si>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</si>
  <si>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</si>
  <si>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</si>
  <si>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</si>
  <si>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</si>
  <si>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</si>
  <si>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</si>
  <si>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</si>
  <si>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</si>
  <si>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</si>
  <si>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</si>
  <si>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</si>
  <si>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</si>
  <si>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</si>
  <si>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</si>
  <si>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</si>
  <si>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</si>
  <si>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</si>
  <si>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</si>
  <si>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</si>
  <si>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</si>
  <si>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</si>
  <si>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</si>
  <si>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</si>
  <si>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</si>
  <si>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</si>
  <si>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</si>
  <si>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</si>
  <si>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</si>
  <si>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</si>
  <si>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</si>
  <si>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</si>
  <si>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</si>
  <si>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</si>
  <si>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</si>
  <si>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</si>
  <si>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</si>
  <si>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</si>
  <si>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</si>
  <si>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</si>
  <si>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</si>
  <si>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</si>
  <si>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</si>
  <si>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</si>
  <si>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</si>
  <si>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</si>
  <si>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</si>
  <si>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</si>
  <si>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</si>
  <si>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</si>
  <si>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</si>
  <si>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</si>
  <si>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</si>
  <si>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</si>
  <si>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</si>
  <si>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</si>
  <si>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</si>
  <si>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</si>
  <si>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</si>
  <si>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</si>
  <si>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</si>
  <si>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</si>
  <si>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</si>
  <si>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</si>
  <si>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</si>
  <si>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</si>
  <si>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</si>
  <si>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</si>
  <si>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</si>
  <si>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</si>
  <si>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</si>
  <si>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</si>
  <si>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</si>
  <si>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</si>
  <si>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</si>
  <si>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</si>
  <si>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</si>
  <si>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</si>
  <si>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</si>
  <si>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</si>
  <si>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</si>
  <si>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</si>
  <si>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</si>
  <si>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</si>
  <si>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</si>
  <si>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</si>
  <si>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</si>
  <si>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</si>
  <si>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</si>
  <si>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</si>
  <si>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</si>
  <si>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</si>
  <si>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</si>
  <si>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</si>
  <si>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</si>
  <si>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</si>
  <si>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</si>
  <si>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</si>
  <si>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</si>
  <si>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</si>
  <si>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</si>
  <si>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</si>
  <si>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</si>
  <si>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</si>
  <si>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</si>
  <si>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</si>
  <si>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</si>
  <si>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</si>
  <si>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</si>
  <si>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</si>
  <si>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</si>
  <si>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</si>
  <si>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</si>
  <si>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</si>
  <si>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</si>
  <si>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</si>
  <si>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</si>
  <si>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</si>
  <si>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</si>
  <si>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</si>
  <si>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</si>
  <si>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</si>
  <si>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</si>
  <si>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</si>
  <si>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</si>
  <si>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</si>
  <si>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</si>
  <si>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</si>
  <si>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</si>
  <si>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</si>
  <si>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</si>
  <si>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</si>
  <si>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</si>
  <si>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</si>
  <si>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</si>
  <si>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</si>
  <si>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</si>
  <si>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</si>
  <si>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</si>
  <si>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</si>
  <si>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</si>
  <si>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</si>
  <si>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</si>
  <si>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</si>
  <si>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</si>
  <si>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</si>
  <si>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</si>
  <si>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</si>
  <si>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</si>
  <si>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</si>
  <si>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</si>
  <si>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</si>
  <si>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</si>
  <si>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</si>
  <si>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</si>
  <si>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</si>
  <si>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</si>
  <si>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</si>
  <si>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</si>
  <si>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</si>
  <si>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</si>
  <si>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</si>
  <si>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</si>
  <si>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</si>
  <si>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</si>
  <si>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</si>
  <si>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</si>
  <si>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</si>
  <si>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</si>
  <si>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</si>
  <si>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</si>
  <si>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</si>
  <si>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</si>
  <si>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</si>
  <si>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</si>
  <si>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</si>
  <si>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</si>
  <si>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</si>
  <si>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</si>
  <si>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</si>
  <si>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</si>
  <si>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</si>
  <si>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</si>
  <si>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</si>
  <si>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</si>
  <si>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</si>
  <si>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</si>
  <si>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</si>
  <si>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</si>
  <si>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</si>
  <si>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</si>
  <si>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</si>
  <si>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</si>
  <si>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</si>
  <si>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</si>
  <si>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</si>
  <si>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</si>
  <si>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</si>
  <si>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</si>
  <si>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</si>
  <si>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</si>
  <si>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</si>
  <si>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</si>
  <si>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</si>
  <si>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</si>
  <si>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</si>
  <si>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</si>
  <si>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</si>
  <si>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</si>
  <si>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</si>
  <si>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</si>
  <si>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</si>
  <si>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</si>
  <si>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</si>
  <si>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</si>
  <si>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</si>
  <si>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</si>
  <si>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</si>
  <si>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</si>
  <si>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</si>
  <si>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</si>
  <si>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</si>
  <si>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</si>
  <si>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</si>
  <si>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</si>
  <si>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</si>
  <si>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</si>
  <si>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</si>
  <si>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</si>
  <si>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</si>
  <si>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</si>
  <si>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</si>
  <si>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</si>
  <si>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</si>
  <si>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</si>
  <si>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</si>
  <si>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</si>
  <si>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</si>
  <si>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</si>
  <si>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</si>
  <si>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</si>
  <si>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</si>
  <si>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</si>
  <si>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</si>
  <si>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</si>
  <si>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</si>
  <si>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</si>
  <si>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</si>
  <si>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</si>
  <si>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</si>
  <si>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</si>
  <si>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</si>
  <si>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</si>
  <si>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</si>
  <si>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</si>
  <si>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</si>
  <si>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</si>
  <si>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</si>
  <si>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</si>
  <si>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</si>
  <si>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</si>
  <si>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</si>
  <si>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</si>
  <si>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</si>
  <si>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</si>
  <si>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</si>
  <si>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</si>
  <si>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</si>
  <si>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</si>
  <si>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</si>
  <si>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</si>
  <si>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</si>
  <si>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</si>
  <si>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</si>
  <si>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</si>
  <si>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</si>
  <si>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</si>
  <si>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</si>
  <si>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</si>
  <si>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</si>
  <si>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</si>
  <si>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</si>
  <si>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</si>
  <si>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</si>
  <si>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</si>
  <si>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</si>
  <si>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</si>
  <si>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</si>
  <si>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</si>
  <si>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</si>
  <si>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</si>
  <si>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</si>
  <si>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</si>
  <si>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</si>
  <si>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</si>
  <si>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</si>
  <si>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</si>
  <si>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</si>
  <si>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</si>
  <si>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</si>
  <si>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</si>
  <si>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</si>
  <si>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</si>
  <si>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</si>
  <si>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</si>
  <si>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</si>
  <si>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</si>
  <si>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</si>
  <si>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</si>
  <si>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</si>
  <si>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</si>
  <si>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</si>
  <si>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</si>
  <si>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</si>
  <si>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</si>
  <si>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</si>
  <si>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</si>
  <si>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</si>
  <si>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</si>
  <si>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</si>
  <si>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</si>
  <si>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</si>
  <si>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</si>
  <si>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</si>
  <si>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</si>
  <si>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</si>
  <si>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</si>
  <si>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</si>
  <si>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</si>
  <si>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</si>
  <si>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</si>
  <si>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</si>
  <si>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</si>
  <si>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</si>
  <si>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</si>
  <si>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</si>
  <si>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</si>
  <si>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</si>
  <si>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</si>
  <si>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</si>
  <si>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</si>
  <si>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</si>
  <si>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</si>
  <si>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</si>
  <si>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</si>
  <si>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</si>
  <si>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</si>
  <si>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</si>
  <si>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</si>
  <si>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</si>
  <si>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</si>
  <si>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</si>
  <si>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</si>
  <si>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</si>
  <si>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</si>
  <si>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</si>
  <si>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</si>
  <si>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</si>
  <si>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</si>
  <si>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</si>
  <si>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</si>
  <si>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</si>
  <si>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</si>
  <si>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</si>
  <si>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</si>
  <si>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</si>
  <si>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</si>
  <si>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</si>
  <si>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</si>
  <si>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</si>
  <si>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</si>
  <si>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</si>
  <si>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</si>
  <si>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</si>
  <si>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</si>
  <si>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</si>
  <si>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</si>
  <si>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</si>
  <si>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</si>
  <si>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</si>
  <si>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</si>
  <si>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</si>
  <si>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</si>
  <si>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</si>
  <si>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</si>
  <si>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</si>
  <si>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</si>
  <si>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</si>
  <si>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</si>
  <si>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</si>
  <si>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</si>
  <si>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</si>
  <si>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</si>
  <si>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</si>
  <si>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</si>
  <si>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</si>
  <si>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</si>
  <si>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</si>
  <si>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</si>
  <si>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</si>
  <si>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</si>
  <si>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</si>
  <si>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</si>
  <si>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</si>
  <si>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</si>
  <si>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</si>
  <si>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</si>
  <si>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</si>
  <si>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</si>
  <si>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</si>
  <si>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</si>
  <si>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</si>
  <si>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</si>
  <si>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</si>
  <si>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</si>
  <si>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</si>
  <si>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</si>
  <si>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</si>
  <si>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</si>
  <si>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</si>
  <si>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</si>
  <si>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</si>
  <si>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</si>
  <si>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</si>
  <si>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</si>
  <si>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</si>
  <si>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</si>
  <si>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</si>
  <si>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</si>
  <si>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</si>
  <si>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</si>
  <si>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</si>
  <si>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</si>
  <si>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</si>
  <si>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</si>
  <si>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</si>
  <si>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</si>
  <si>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</si>
  <si>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</si>
  <si>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</si>
  <si>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</si>
  <si>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</si>
  <si>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</si>
  <si>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</si>
  <si>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</si>
  <si>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</si>
  <si>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</si>
  <si>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</si>
  <si>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</si>
  <si>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</si>
  <si>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</si>
  <si>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</si>
  <si>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</si>
  <si>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</si>
  <si>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</si>
  <si>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</si>
  <si>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</si>
  <si>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</si>
  <si>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</si>
  <si>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</si>
  <si>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</si>
  <si>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</si>
  <si>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</si>
  <si>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</si>
  <si>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</si>
  <si>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</si>
  <si>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</si>
  <si>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</si>
  <si>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</si>
  <si>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</si>
  <si>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</si>
  <si>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</si>
  <si>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</si>
  <si>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</si>
  <si>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</si>
  <si>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</si>
  <si>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</si>
  <si>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</si>
  <si>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</si>
  <si>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</si>
  <si>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</si>
  <si>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</si>
  <si>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</si>
  <si>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</si>
  <si>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</si>
  <si>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</si>
  <si>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</si>
  <si>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</si>
  <si>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</si>
  <si>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</si>
  <si>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</si>
  <si>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</si>
  <si>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</si>
  <si>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</si>
  <si>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</si>
  <si>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</si>
  <si>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</si>
  <si>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</si>
  <si>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</si>
  <si>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</si>
  <si>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</si>
  <si>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</si>
  <si>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</si>
  <si>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</si>
  <si>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</si>
  <si>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</si>
  <si>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</si>
  <si>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</si>
  <si>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</si>
  <si>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</si>
  <si>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</si>
  <si>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</si>
  <si>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</si>
  <si>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</si>
  <si>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</si>
  <si>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</si>
  <si>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</si>
  <si>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</si>
  <si>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</si>
  <si>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</si>
  <si>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</si>
  <si>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</si>
  <si>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</si>
  <si>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</si>
  <si>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</si>
  <si>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</si>
  <si>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</si>
  <si>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</si>
  <si>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</si>
  <si>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</si>
  <si>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</si>
  <si>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</si>
  <si>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</si>
  <si>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</si>
  <si>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</si>
  <si>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</si>
  <si>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</si>
  <si>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</si>
  <si>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</si>
  <si>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</si>
  <si>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</si>
  <si>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</si>
  <si>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</si>
  <si>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</si>
  <si>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</si>
  <si>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</si>
  <si>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</si>
  <si>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</si>
  <si>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</si>
  <si>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</si>
  <si>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</si>
  <si>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</si>
  <si>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</si>
  <si>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</si>
  <si>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</si>
  <si>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</si>
  <si>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</si>
  <si>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</si>
  <si>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</si>
  <si>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</si>
  <si>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</si>
  <si>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</si>
  <si>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</si>
  <si>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</si>
  <si>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</si>
  <si>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</si>
  <si>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</si>
  <si>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</si>
  <si>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</si>
  <si>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</si>
  <si>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</si>
  <si>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</si>
  <si>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</si>
  <si>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</si>
  <si>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</si>
  <si>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</si>
  <si>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</si>
  <si>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</si>
  <si>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</si>
  <si>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</si>
  <si>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</si>
  <si>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</si>
  <si>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</si>
  <si>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</si>
  <si>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</si>
  <si>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</si>
  <si>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</si>
  <si>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</si>
  <si>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</si>
  <si>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</si>
  <si>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</si>
  <si>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</si>
  <si>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</si>
  <si>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</si>
  <si>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</si>
  <si>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</si>
  <si>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</si>
  <si>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</si>
  <si>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</si>
  <si>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</si>
  <si>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</si>
  <si>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</si>
  <si>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</si>
  <si>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</si>
  <si>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</si>
  <si>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</si>
  <si>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</si>
  <si>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</si>
  <si>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</si>
  <si>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</si>
  <si>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</si>
  <si>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</si>
  <si>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</si>
  <si>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</si>
  <si>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</si>
  <si>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</si>
  <si>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</si>
  <si>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</si>
  <si>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</si>
  <si>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</si>
  <si>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</si>
  <si>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</si>
  <si>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</si>
  <si>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</si>
  <si>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</si>
  <si>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</si>
  <si>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</si>
  <si>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</si>
  <si>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</si>
  <si>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</si>
  <si>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</si>
  <si>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</si>
  <si>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</si>
  <si>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</si>
  <si>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</si>
  <si>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</si>
  <si>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</si>
  <si>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</si>
  <si>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</si>
  <si>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</si>
  <si>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</si>
  <si>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</si>
  <si>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</si>
  <si>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</si>
  <si>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</si>
  <si>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</si>
  <si>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</si>
  <si>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</si>
  <si>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</si>
  <si>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</si>
  <si>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</si>
  <si>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</si>
  <si>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</si>
  <si>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</si>
  <si>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</si>
  <si>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</si>
  <si>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</si>
  <si>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</si>
  <si>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</si>
  <si>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</si>
  <si>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</si>
  <si>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</si>
  <si>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</si>
  <si>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</si>
  <si>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</si>
  <si>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</si>
  <si>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</si>
  <si>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</si>
  <si>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</si>
  <si>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</si>
  <si>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</si>
  <si>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</si>
  <si>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</si>
  <si>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</si>
  <si>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</si>
  <si>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</si>
  <si>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</si>
  <si>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</si>
  <si>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</si>
  <si>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</si>
  <si>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</si>
  <si>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</si>
  <si>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</si>
  <si>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</si>
  <si>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</si>
  <si>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</si>
  <si>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</si>
  <si>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</si>
  <si>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</si>
  <si>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</si>
  <si>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</si>
  <si>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</si>
  <si>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</si>
  <si>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</si>
  <si>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</si>
  <si>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</si>
  <si>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</si>
  <si>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</si>
  <si>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</si>
  <si>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</si>
  <si>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</si>
  <si>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</si>
  <si>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</si>
  <si>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</si>
  <si>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</si>
  <si>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</si>
  <si>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</si>
  <si>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</si>
  <si>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</si>
  <si>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</si>
  <si>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</si>
  <si>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</si>
  <si>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</si>
  <si>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</si>
  <si>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</si>
  <si>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</si>
  <si>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</si>
  <si>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</si>
  <si>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</si>
  <si>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</si>
  <si>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</si>
  <si>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</si>
  <si>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</si>
  <si>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</si>
  <si>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</si>
  <si>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</si>
  <si>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</si>
  <si>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</si>
  <si>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</si>
  <si>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</si>
  <si>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</si>
  <si>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</si>
  <si>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</si>
  <si>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</si>
  <si>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</si>
  <si>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</si>
  <si>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</si>
  <si>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</si>
  <si>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</si>
  <si>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</si>
  <si>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</si>
  <si>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</si>
  <si>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</si>
  <si>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</si>
  <si>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</si>
  <si>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</si>
  <si>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</si>
  <si>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</si>
  <si>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</si>
  <si>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</si>
  <si>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</si>
  <si>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</si>
  <si>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</si>
  <si>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</si>
  <si>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</si>
  <si>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</si>
  <si>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</si>
  <si>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</si>
  <si>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</si>
  <si>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</si>
  <si>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</si>
  <si>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</si>
  <si>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</si>
  <si>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</si>
  <si>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</si>
  <si>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</si>
  <si>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</si>
  <si>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</si>
  <si>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</si>
  <si>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</si>
  <si>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</si>
  <si>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</si>
  <si>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</si>
  <si>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</si>
  <si>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</si>
  <si>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</si>
  <si>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</si>
  <si>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</si>
  <si>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</si>
  <si>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</si>
  <si>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</si>
  <si>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</si>
  <si>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</si>
  <si>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</si>
  <si>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</si>
  <si>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</si>
  <si>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</si>
  <si>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</si>
  <si>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</si>
  <si>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</si>
  <si>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</si>
  <si>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</si>
  <si>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</si>
  <si>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</si>
  <si>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</si>
  <si>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</si>
  <si>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</si>
  <si>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</si>
  <si>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</si>
  <si>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</si>
  <si>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</si>
  <si>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</si>
  <si>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</si>
  <si>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</si>
  <si>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</si>
  <si>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</si>
  <si>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</si>
  <si>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</si>
  <si>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</si>
  <si>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</si>
  <si>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</si>
  <si>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</si>
  <si>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</si>
  <si>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</si>
  <si>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</si>
  <si>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</si>
  <si>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</si>
  <si>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</si>
  <si>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</si>
  <si>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</si>
  <si>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</si>
  <si>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</si>
  <si>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</si>
  <si>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</si>
  <si>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</si>
  <si>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</si>
  <si>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</si>
  <si>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</si>
  <si>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</si>
  <si>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</si>
  <si>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</si>
  <si>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</si>
  <si>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</si>
  <si>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</si>
  <si>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</si>
  <si>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</si>
  <si>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</si>
  <si>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</si>
  <si>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</si>
  <si>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</si>
  <si>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</si>
  <si>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</si>
  <si>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</si>
  <si>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</si>
  <si>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</si>
  <si>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</si>
  <si>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</si>
  <si>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</si>
  <si>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</si>
  <si>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</si>
  <si>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</si>
  <si>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</si>
  <si>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</si>
  <si>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</si>
  <si>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</si>
  <si>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</si>
  <si>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</si>
  <si>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</si>
  <si>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</si>
  <si>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</si>
  <si>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</si>
  <si>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</si>
  <si>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</si>
  <si>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</si>
  <si>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</si>
  <si>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</si>
  <si>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</si>
  <si>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</si>
  <si>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</si>
  <si>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</si>
  <si>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</si>
  <si>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</si>
  <si>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</si>
  <si>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</si>
  <si>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</si>
  <si>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</si>
  <si>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</si>
  <si>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</si>
  <si>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</si>
  <si>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</si>
  <si>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</si>
  <si>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</si>
  <si>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</si>
  <si>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</si>
  <si>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</si>
  <si>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</si>
  <si>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</si>
  <si>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</si>
  <si>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</si>
  <si>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</si>
  <si>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</si>
  <si>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</si>
  <si>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</si>
  <si>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</si>
  <si>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</si>
  <si>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</si>
  <si>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</si>
  <si>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</si>
  <si>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</si>
  <si>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</si>
  <si>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</si>
  <si>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</si>
  <si>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</si>
  <si>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</si>
  <si>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</si>
  <si>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</si>
  <si>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</si>
  <si>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</si>
  <si>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</si>
  <si>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</si>
  <si>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</si>
  <si>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</si>
  <si>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</si>
  <si>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</si>
  <si>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</si>
  <si>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</si>
  <si>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</si>
  <si>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</si>
  <si>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</si>
  <si>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</si>
  <si>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</si>
  <si>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</si>
  <si>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</si>
  <si>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</si>
  <si>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</si>
  <si>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</si>
  <si>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</si>
  <si>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</si>
  <si>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</si>
  <si>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</si>
  <si>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</si>
  <si>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</si>
  <si>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</si>
  <si>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</si>
  <si>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</si>
  <si>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</si>
  <si>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</si>
  <si>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</si>
  <si>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</si>
  <si>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</si>
  <si>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</si>
  <si>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</si>
  <si>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</si>
  <si>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</si>
  <si>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</si>
  <si>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</si>
  <si>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</si>
  <si>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</si>
  <si>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</si>
  <si>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</si>
  <si>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</si>
  <si>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</si>
  <si>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</si>
  <si>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</si>
  <si>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</si>
  <si>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</si>
  <si>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</si>
  <si>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</si>
  <si>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</si>
  <si>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</si>
  <si>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</si>
  <si>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</si>
  <si>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</si>
  <si>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</si>
  <si>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</si>
  <si>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</si>
  <si>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</si>
  <si>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</si>
  <si>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</si>
  <si>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</si>
  <si>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</si>
  <si>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</si>
  <si>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</si>
  <si>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</si>
  <si>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</si>
  <si>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</si>
  <si>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</si>
  <si>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</si>
  <si>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</si>
  <si>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</si>
  <si>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</si>
  <si>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</si>
  <si>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</si>
  <si>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</si>
  <si>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</si>
  <si>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</si>
  <si>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</si>
  <si>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</si>
  <si>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</si>
  <si>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</si>
  <si>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</si>
  <si>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</si>
  <si>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</si>
  <si>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</si>
  <si>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</si>
  <si>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</si>
  <si>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</si>
  <si>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</si>
  <si>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</si>
  <si>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</si>
  <si>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</si>
  <si>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</si>
  <si>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</si>
  <si>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</si>
  <si>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</si>
  <si>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</si>
  <si>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</si>
  <si>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</si>
  <si>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</si>
  <si>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</si>
  <si>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</si>
  <si>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</si>
  <si>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</si>
  <si>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</si>
  <si>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</si>
  <si>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</si>
  <si>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</si>
  <si>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</si>
  <si>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</si>
  <si>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</si>
  <si>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</si>
  <si>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</si>
  <si>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</si>
  <si>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</si>
  <si>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</si>
  <si>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</si>
  <si>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</si>
  <si>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</si>
  <si>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</si>
  <si>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</si>
  <si>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</si>
  <si>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</si>
  <si>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</si>
  <si>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</si>
  <si>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</si>
  <si>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</si>
  <si>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</si>
  <si>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</si>
  <si>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</si>
  <si>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</si>
  <si>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</si>
  <si>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</si>
  <si>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</si>
  <si>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</si>
  <si>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</si>
  <si>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</si>
  <si>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</si>
  <si>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</si>
  <si>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</si>
  <si>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</si>
  <si>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</si>
  <si>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</si>
  <si>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</si>
  <si>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</si>
  <si>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</si>
  <si>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</si>
  <si>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</si>
  <si>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</si>
  <si>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</si>
  <si>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</si>
  <si>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</si>
  <si>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</si>
  <si>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</si>
  <si>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</si>
  <si>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</si>
  <si>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</si>
  <si>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</si>
  <si>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</si>
  <si>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</si>
  <si>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</si>
  <si>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</si>
  <si>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</si>
  <si>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</si>
  <si>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</si>
  <si>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</si>
  <si>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</si>
  <si>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</si>
  <si>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</si>
  <si>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</si>
  <si>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</si>
  <si>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</si>
  <si>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</si>
  <si>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</si>
  <si>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</si>
  <si>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</si>
  <si>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</si>
  <si>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</si>
  <si>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</si>
  <si>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</si>
  <si>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</si>
  <si>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</si>
  <si>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</si>
  <si>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</si>
  <si>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</si>
  <si>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</si>
  <si>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</si>
  <si>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</si>
  <si>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</si>
  <si>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</si>
  <si>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</si>
  <si>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</si>
  <si>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</si>
  <si>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</si>
  <si>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</si>
  <si>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</si>
  <si>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</si>
  <si>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</si>
  <si>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</si>
  <si>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</si>
  <si>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</si>
  <si>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</si>
  <si>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</si>
  <si>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</si>
  <si>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</si>
  <si>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</si>
  <si>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</si>
  <si>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</si>
  <si>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</si>
  <si>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</si>
  <si>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</si>
  <si>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</si>
  <si>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</si>
  <si>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</si>
  <si>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</si>
  <si>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</si>
  <si>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</si>
  <si>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</si>
  <si>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</si>
  <si>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</si>
  <si>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</si>
  <si>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</si>
  <si>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</si>
  <si>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</si>
  <si>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</si>
  <si>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</si>
  <si>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</si>
  <si>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</si>
  <si>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</si>
  <si>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</si>
  <si>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</si>
  <si>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</si>
  <si>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</si>
  <si>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</si>
  <si>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</si>
  <si>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</si>
  <si>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</si>
  <si>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</si>
  <si>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</si>
  <si>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</si>
  <si>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</si>
  <si>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</si>
  <si>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</si>
  <si>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</si>
  <si>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</si>
  <si>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</si>
  <si>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</si>
  <si>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</si>
  <si>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</si>
  <si>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</si>
  <si>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</si>
  <si>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</si>
  <si>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</si>
  <si>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</si>
  <si>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</si>
  <si>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</si>
  <si>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</si>
  <si>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</si>
  <si>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</si>
  <si>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</si>
  <si>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</si>
  <si>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</si>
  <si>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</si>
  <si>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</si>
  <si>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</si>
  <si>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</si>
  <si>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</si>
  <si>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</si>
  <si>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</si>
  <si>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</si>
  <si>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</si>
  <si>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</si>
  <si>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</si>
  <si>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</si>
  <si>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</si>
  <si>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</si>
  <si>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</si>
  <si>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</si>
  <si>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</si>
  <si>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</si>
  <si>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</si>
  <si>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</si>
  <si>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</si>
  <si>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</si>
  <si>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</si>
  <si>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</si>
  <si>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</si>
  <si>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</si>
  <si>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</si>
  <si>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</si>
  <si>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</si>
  <si>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</si>
  <si>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</si>
  <si>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</si>
  <si>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</si>
  <si>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</si>
  <si>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</si>
  <si>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</si>
  <si>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</si>
  <si>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</si>
  <si>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</si>
  <si>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</si>
  <si>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</si>
  <si>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</si>
  <si>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</si>
  <si>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</si>
  <si>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</si>
  <si>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</si>
  <si>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</si>
  <si>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</si>
  <si>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</si>
  <si>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</si>
  <si>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</si>
  <si>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</si>
  <si>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</si>
  <si>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</si>
  <si>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</si>
  <si>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</si>
  <si>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</si>
  <si>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</si>
  <si>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</si>
  <si>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</si>
  <si>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</si>
  <si>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</si>
  <si>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</si>
  <si>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</si>
  <si>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</si>
  <si>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</si>
  <si>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</si>
  <si>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</si>
  <si>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</si>
  <si>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</si>
  <si>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</si>
  <si>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</si>
  <si>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</si>
  <si>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</si>
  <si>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</si>
  <si>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</si>
  <si>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</si>
  <si>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</si>
  <si>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</si>
  <si>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</si>
  <si>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</si>
  <si>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</si>
  <si>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</si>
  <si>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</si>
  <si>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</si>
  <si>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</si>
  <si>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</si>
  <si>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</si>
  <si>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</si>
  <si>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</si>
  <si>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</si>
  <si>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</si>
  <si>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</si>
  <si>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</si>
  <si>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</si>
  <si>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</si>
  <si>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</si>
  <si>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</si>
  <si>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</si>
  <si>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</si>
  <si>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</si>
  <si>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</si>
  <si>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</si>
  <si>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</si>
  <si>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</si>
  <si>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</si>
  <si>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</si>
  <si>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</si>
  <si>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</si>
  <si>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</si>
  <si>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</si>
  <si>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</si>
  <si>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</si>
  <si>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</si>
  <si>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</si>
  <si>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</si>
  <si>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</si>
  <si>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</si>
  <si>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</si>
  <si>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</si>
  <si>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</si>
  <si>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</si>
  <si>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</si>
  <si>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</si>
  <si>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</si>
  <si>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</si>
  <si>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</si>
  <si>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</si>
  <si>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</si>
  <si>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</si>
  <si>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</si>
  <si>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</si>
  <si>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</si>
  <si>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</si>
  <si>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</si>
  <si>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</si>
  <si>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</si>
  <si>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</si>
  <si>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</si>
  <si>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</si>
  <si>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</si>
  <si>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</si>
  <si>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</si>
  <si>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</si>
  <si>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</si>
  <si>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</si>
  <si>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</si>
  <si>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</si>
  <si>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</si>
  <si>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</si>
  <si>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</si>
  <si>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</si>
  <si>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</si>
  <si>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</si>
  <si>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</si>
  <si>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</si>
  <si>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</si>
  <si>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</si>
  <si>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</si>
  <si>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</si>
  <si>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</si>
  <si>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</si>
  <si>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</si>
  <si>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</si>
  <si>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</si>
  <si>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</si>
  <si>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</si>
  <si>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</si>
  <si>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</si>
  <si>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</si>
  <si>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</si>
  <si>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</si>
  <si>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</si>
  <si>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</si>
  <si>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</si>
  <si>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</si>
  <si>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</si>
  <si>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</si>
  <si>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</si>
  <si>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</si>
  <si>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</si>
  <si>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</si>
  <si>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</si>
  <si>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</si>
  <si>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</si>
  <si>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</si>
  <si>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</si>
  <si>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</si>
  <si>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</si>
  <si>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</si>
  <si>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</si>
  <si>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</si>
  <si>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</si>
  <si>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</si>
  <si>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</si>
  <si>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</si>
  <si>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</si>
  <si>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</si>
  <si>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</si>
  <si>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</si>
  <si>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</si>
  <si>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</si>
  <si>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</si>
  <si>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</si>
  <si>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</si>
  <si>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</si>
  <si>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</si>
  <si>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</si>
  <si>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</si>
  <si>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</si>
  <si>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</si>
  <si>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</si>
  <si>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</si>
  <si>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</si>
  <si>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</si>
  <si>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</si>
  <si>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</si>
  <si>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</si>
  <si>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</si>
  <si>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</si>
  <si>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</si>
  <si>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</si>
  <si>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</si>
  <si>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</si>
  <si>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</si>
  <si>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</si>
  <si>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</si>
  <si>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</si>
  <si>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</si>
  <si>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</si>
  <si>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</si>
  <si>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</si>
  <si>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</si>
  <si>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</si>
  <si>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</si>
  <si>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</si>
  <si>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</si>
  <si>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</si>
  <si>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</si>
  <si>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</si>
  <si>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</si>
  <si>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</si>
  <si>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</si>
  <si>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</si>
  <si>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</si>
  <si>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</si>
  <si>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</si>
  <si>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</si>
  <si>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</si>
  <si>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</si>
  <si>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</si>
  <si>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</si>
  <si>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</si>
  <si>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</si>
  <si>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</si>
  <si>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</si>
  <si>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</si>
  <si>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</si>
  <si>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</si>
  <si>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</si>
  <si>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</si>
  <si>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</si>
  <si>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</si>
  <si>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</si>
  <si>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</si>
  <si>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</si>
  <si>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</si>
  <si>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</si>
  <si>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</si>
  <si>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</si>
  <si>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</si>
  <si>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</si>
  <si>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</si>
  <si>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</si>
  <si>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</si>
  <si>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</si>
  <si>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</si>
  <si>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</si>
  <si>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</si>
  <si>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</si>
  <si>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</si>
  <si>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</si>
  <si>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</si>
  <si>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</si>
  <si>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</si>
  <si>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</si>
  <si>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</si>
  <si>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</si>
  <si>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</si>
  <si>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</si>
  <si>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</si>
  <si>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</si>
  <si>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</si>
  <si>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</si>
  <si>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</si>
  <si>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</si>
  <si>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</si>
  <si>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</si>
  <si>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</si>
  <si>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</si>
  <si>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</si>
  <si>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</si>
  <si>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</si>
  <si>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</si>
  <si>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</si>
  <si>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</si>
  <si>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</si>
  <si>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</si>
  <si>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</si>
  <si>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</si>
  <si>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</si>
  <si>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</si>
  <si>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</si>
  <si>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</si>
  <si>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</si>
  <si>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</si>
  <si>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</si>
  <si>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</si>
  <si>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</si>
  <si>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</si>
  <si>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</si>
  <si>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</si>
  <si>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</si>
  <si>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</si>
  <si>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</si>
  <si>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</si>
  <si>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</si>
  <si>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</si>
  <si>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</si>
  <si>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</si>
  <si>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</si>
  <si>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</si>
  <si>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</si>
  <si>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</si>
  <si>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</si>
  <si>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</si>
  <si>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</si>
  <si>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</si>
  <si>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</si>
  <si>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</si>
  <si>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</si>
  <si>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</si>
  <si>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</si>
  <si>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</si>
  <si>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</si>
  <si>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</si>
  <si>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</si>
  <si>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</si>
  <si>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</si>
  <si>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</si>
  <si>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</si>
  <si>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</si>
  <si>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</si>
  <si>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</si>
  <si>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</si>
  <si>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</si>
  <si>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</si>
  <si>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</si>
  <si>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</si>
  <si>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</si>
  <si>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</si>
  <si>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</si>
  <si>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</si>
  <si>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</si>
  <si>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</si>
  <si>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</si>
  <si>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</si>
  <si>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</si>
  <si>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</si>
  <si>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</si>
  <si>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</si>
  <si>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</si>
  <si>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</si>
  <si>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</si>
  <si>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</si>
  <si>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</si>
  <si>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</si>
  <si>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</si>
  <si>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</si>
  <si>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</si>
  <si>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</si>
  <si>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</si>
  <si>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</si>
  <si>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</si>
  <si>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</si>
  <si>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</si>
  <si>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</si>
  <si>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</si>
  <si>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</si>
  <si>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</si>
  <si>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</si>
  <si>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</si>
  <si>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</si>
  <si>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</si>
  <si>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</si>
  <si>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</si>
  <si>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</si>
  <si>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</si>
  <si>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</si>
  <si>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</si>
  <si>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</si>
  <si>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</si>
  <si>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</si>
  <si>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</si>
  <si>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</si>
  <si>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</si>
  <si>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</si>
  <si>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</si>
  <si>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</si>
  <si>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</si>
  <si>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</si>
  <si>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</si>
  <si>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</si>
  <si>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</si>
  <si>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</si>
  <si>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</si>
  <si>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</si>
  <si>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</si>
  <si>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</si>
  <si>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</si>
  <si>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</si>
  <si>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</si>
  <si>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</si>
  <si>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</si>
  <si>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</si>
  <si>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</si>
  <si>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</si>
  <si>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</si>
  <si>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</si>
  <si>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</si>
  <si>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</si>
  <si>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</si>
  <si>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</si>
  <si>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</si>
  <si>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</si>
  <si>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</si>
  <si>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</si>
  <si>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</si>
  <si>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</si>
  <si>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</si>
  <si>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</si>
  <si>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</si>
  <si>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</si>
  <si>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</si>
  <si>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</si>
  <si>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</si>
  <si>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</si>
  <si>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</si>
  <si>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</si>
  <si>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</si>
  <si>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</si>
  <si>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</si>
  <si>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</si>
  <si>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</si>
  <si>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</si>
  <si>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</si>
  <si>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</si>
  <si>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</si>
  <si>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</si>
  <si>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</si>
  <si>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</si>
  <si>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</si>
  <si>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</si>
  <si>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</si>
  <si>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</si>
  <si>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</si>
  <si>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</si>
  <si>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</si>
  <si>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</si>
  <si>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</si>
  <si>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</si>
  <si>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</si>
  <si>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</si>
  <si>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</si>
  <si>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</si>
  <si>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</si>
  <si>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</si>
  <si>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</si>
  <si>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</si>
  <si>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</si>
  <si>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</si>
  <si>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</si>
  <si>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</si>
  <si>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</si>
  <si>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</si>
  <si>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</si>
  <si>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</si>
  <si>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</si>
  <si>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</si>
  <si>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</si>
  <si>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</si>
  <si>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</si>
  <si>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</si>
  <si>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</si>
  <si>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</si>
  <si>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</si>
  <si>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</si>
  <si>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</si>
  <si>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</si>
  <si>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</si>
  <si>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</si>
  <si>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</si>
  <si>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</si>
  <si>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</si>
  <si>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</si>
  <si>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</si>
  <si>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</si>
  <si>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</si>
  <si>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</si>
  <si>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</si>
  <si>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</si>
  <si>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</si>
  <si>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</si>
  <si>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</si>
  <si>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</si>
  <si>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</si>
  <si>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</si>
  <si>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</si>
  <si>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</si>
  <si>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</si>
  <si>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</si>
  <si>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</si>
  <si>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</si>
  <si>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</si>
  <si>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</si>
  <si>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</si>
  <si>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</si>
  <si>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</si>
  <si>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</si>
  <si>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</si>
  <si>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</si>
  <si>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</si>
  <si>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</si>
  <si>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</si>
  <si>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</si>
  <si>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</si>
  <si>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</si>
  <si>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</si>
  <si>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</si>
  <si>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</si>
  <si>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</si>
  <si>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</si>
  <si>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</si>
  <si>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</si>
  <si>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</si>
  <si>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</si>
  <si>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</si>
  <si>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</si>
  <si>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</si>
  <si>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</si>
  <si>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</si>
  <si>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</si>
  <si>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</si>
  <si>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</si>
  <si>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</si>
  <si>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</si>
  <si>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</si>
  <si>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</si>
  <si>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</si>
  <si>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</si>
  <si>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</si>
  <si>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</si>
  <si>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</si>
  <si>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</si>
  <si>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</si>
  <si>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</si>
  <si>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</si>
  <si>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</si>
  <si>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</si>
  <si>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</si>
  <si>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</si>
  <si>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</si>
  <si>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</si>
  <si>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</si>
  <si>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</si>
  <si>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</si>
  <si>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</si>
  <si>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</si>
  <si>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</si>
  <si>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</si>
  <si>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</si>
  <si>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</si>
  <si>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</si>
  <si>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</si>
  <si>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</si>
  <si>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</si>
  <si>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</si>
  <si>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</si>
  <si>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</si>
  <si>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</si>
  <si>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</si>
  <si>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</si>
  <si>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</si>
  <si>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</si>
  <si>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</si>
  <si>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</si>
  <si>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</si>
  <si>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</si>
  <si>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</si>
  <si>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</si>
  <si>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</si>
  <si>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</si>
  <si>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</si>
  <si>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</si>
  <si>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</si>
  <si>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</si>
  <si>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</si>
  <si>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</si>
  <si>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</si>
  <si>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</si>
  <si>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</si>
  <si>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</si>
  <si>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</si>
  <si>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</si>
  <si>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</si>
  <si>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</si>
  <si>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</si>
  <si>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</si>
  <si>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</si>
  <si>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</si>
  <si>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</si>
  <si>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</si>
  <si>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</si>
  <si>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</si>
  <si>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</si>
  <si>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</si>
  <si>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</si>
  <si>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</si>
  <si>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</si>
  <si>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</si>
  <si>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</si>
  <si>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</si>
  <si>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</si>
  <si>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</si>
  <si>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</si>
  <si>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</si>
  <si>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</si>
  <si>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</si>
  <si>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</si>
  <si>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</si>
  <si>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</si>
  <si>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</si>
  <si>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</si>
  <si>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</si>
  <si>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</si>
  <si>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</si>
  <si>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</si>
  <si>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</si>
  <si>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</si>
  <si>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</si>
  <si>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</si>
  <si>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</si>
  <si>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</si>
  <si>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</si>
  <si>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</si>
  <si>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</si>
  <si>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</si>
  <si>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</si>
  <si>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</si>
  <si>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</si>
  <si>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</si>
  <si>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</si>
  <si>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</si>
  <si>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</si>
  <si>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</si>
  <si>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</si>
  <si>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</si>
  <si>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</si>
  <si>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</si>
  <si>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</si>
  <si>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</si>
  <si>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</si>
  <si>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</si>
  <si>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</si>
  <si>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</si>
  <si>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</si>
  <si>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</si>
  <si>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</si>
  <si>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</si>
  <si>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</si>
  <si>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</si>
  <si>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</si>
  <si>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</si>
  <si>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</si>
  <si>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</si>
  <si>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</si>
  <si>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</si>
  <si>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</si>
  <si>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</si>
  <si>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</si>
  <si>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</si>
  <si>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</si>
  <si>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</si>
  <si>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</si>
  <si>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</si>
  <si>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</si>
  <si>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</si>
  <si>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</si>
  <si>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</si>
  <si>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</si>
  <si>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</si>
  <si>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</si>
  <si>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</si>
  <si>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</si>
  <si>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</si>
  <si>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</si>
  <si>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</si>
  <si>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</si>
  <si>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</si>
  <si>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</si>
  <si>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</si>
  <si>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</si>
  <si>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</si>
  <si>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</si>
  <si>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</si>
  <si>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</si>
  <si>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</si>
  <si>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</si>
  <si>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</si>
  <si>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</si>
  <si>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</si>
  <si>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</si>
  <si>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</si>
  <si>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</si>
  <si>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</si>
  <si>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</si>
  <si>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</si>
  <si>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</si>
  <si>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</si>
  <si>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</si>
  <si>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</si>
  <si>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</si>
  <si>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</si>
  <si>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</si>
  <si>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</si>
  <si>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</si>
  <si>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</si>
  <si>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</si>
  <si>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</si>
  <si>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</si>
  <si>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</si>
  <si>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</si>
  <si>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</si>
  <si>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</si>
  <si>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</si>
  <si>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</si>
  <si>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</si>
  <si>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</si>
  <si>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</si>
  <si>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</si>
  <si>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</si>
  <si>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</si>
  <si>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</si>
  <si>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</si>
  <si>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</si>
  <si>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</si>
  <si>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</si>
  <si>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</si>
  <si>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</si>
  <si>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</si>
  <si>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</si>
  <si>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</si>
  <si>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</si>
  <si>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</si>
  <si>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</si>
  <si>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</si>
  <si>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</si>
  <si>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</si>
  <si>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</si>
  <si>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</si>
  <si>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</si>
  <si>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</si>
  <si>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</si>
  <si>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</si>
  <si>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</si>
  <si>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</si>
  <si>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</si>
  <si>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</si>
  <si>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</si>
  <si>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</si>
  <si>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</si>
  <si>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</si>
  <si>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</si>
  <si>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</si>
  <si>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</si>
  <si>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</si>
  <si>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</si>
  <si>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</si>
  <si>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</si>
  <si>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</si>
  <si>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</si>
  <si>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</si>
  <si>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</si>
  <si>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</si>
  <si>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</si>
  <si>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</si>
  <si>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</si>
  <si>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</si>
  <si>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</si>
  <si>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</si>
  <si>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</si>
  <si>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</si>
  <si>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</si>
  <si>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</si>
  <si>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</si>
  <si>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</si>
  <si>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</si>
  <si>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</si>
  <si>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</si>
  <si>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</si>
  <si>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</si>
  <si>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</si>
  <si>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</si>
  <si>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</si>
  <si>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</si>
  <si>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</si>
  <si>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</si>
  <si>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</si>
  <si>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</si>
  <si>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</si>
  <si>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</si>
  <si>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</si>
  <si>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</si>
  <si>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</si>
  <si>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</si>
  <si>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</si>
  <si>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</si>
  <si>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</si>
  <si>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</si>
  <si>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</si>
  <si>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</si>
  <si>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</si>
  <si>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</si>
  <si>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</si>
  <si>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</si>
  <si>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</si>
  <si>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</si>
  <si>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</si>
  <si>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</si>
  <si>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</si>
  <si>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</si>
  <si>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</si>
  <si>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</si>
  <si>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</si>
  <si>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</si>
  <si>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</si>
  <si>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</si>
  <si>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</si>
  <si>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</si>
  <si>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</si>
  <si>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</si>
  <si>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</si>
  <si>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</si>
  <si>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</si>
  <si>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</si>
  <si>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</si>
  <si>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</si>
  <si>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</si>
  <si>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</si>
  <si>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</si>
  <si>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</si>
  <si>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</si>
  <si>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</si>
  <si>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</si>
  <si>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</si>
  <si>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</si>
  <si>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</si>
  <si>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</si>
  <si>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</si>
  <si>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</si>
  <si>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</si>
  <si>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</si>
  <si>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</si>
  <si>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</si>
  <si>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</si>
  <si>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</si>
  <si>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</si>
  <si>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</si>
  <si>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</si>
  <si>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</si>
  <si>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</si>
  <si>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</si>
  <si>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</si>
  <si>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</si>
  <si>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</si>
  <si>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</si>
  <si>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</si>
  <si>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</si>
  <si>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</si>
  <si>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</si>
  <si>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</si>
  <si>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</si>
  <si>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</si>
  <si>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</si>
  <si>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</si>
  <si>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</si>
  <si>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</si>
  <si>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</si>
  <si>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</si>
  <si>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</si>
  <si>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</si>
  <si>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</si>
  <si>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</si>
  <si>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</si>
  <si>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</si>
  <si>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</si>
  <si>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</si>
  <si>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</si>
  <si>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</si>
  <si>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</si>
  <si>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</si>
  <si>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</si>
  <si>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</si>
  <si>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</si>
  <si>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</si>
  <si>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</si>
  <si>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</si>
  <si>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</si>
  <si>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</si>
  <si>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</si>
  <si>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</si>
  <si>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</si>
  <si>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</si>
  <si>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</si>
  <si>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</si>
  <si>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</si>
  <si>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</si>
  <si>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</si>
  <si>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</si>
  <si>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</si>
  <si>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</si>
  <si>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</si>
  <si>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</si>
  <si>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</si>
  <si>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</si>
  <si>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</si>
  <si>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</si>
  <si>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</si>
  <si>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</si>
  <si>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</si>
  <si>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</si>
  <si>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</si>
  <si>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</si>
  <si>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</si>
  <si>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</si>
  <si>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</si>
  <si>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</si>
  <si>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</si>
  <si>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</si>
  <si>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</si>
  <si>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</si>
  <si>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</si>
  <si>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</si>
  <si>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</si>
  <si>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</si>
  <si>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</si>
  <si>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</si>
  <si>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</si>
  <si>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</si>
  <si>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</si>
  <si>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</si>
  <si>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</si>
  <si>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</si>
  <si>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</si>
  <si>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</si>
  <si>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</si>
  <si>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</si>
  <si>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</si>
  <si>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</si>
  <si>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</si>
  <si>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</si>
  <si>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</si>
  <si>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</si>
  <si>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</si>
  <si>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</si>
  <si>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</si>
  <si>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</si>
  <si>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</si>
  <si>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</si>
  <si>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</si>
  <si>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</si>
  <si>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</si>
  <si>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</si>
  <si>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</si>
  <si>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</si>
  <si>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</si>
  <si>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</si>
  <si>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</si>
  <si>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</si>
  <si>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</si>
  <si>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</si>
  <si>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</si>
  <si>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</si>
  <si>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</si>
  <si>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</si>
  <si>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</si>
  <si>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</si>
  <si>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</si>
  <si>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</si>
  <si>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</si>
  <si>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</si>
  <si>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</si>
  <si>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</si>
  <si>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</si>
  <si>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</si>
  <si>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</si>
  <si>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</si>
  <si>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</si>
  <si>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</si>
  <si>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</si>
  <si>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</si>
  <si>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</si>
  <si>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</si>
  <si>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</si>
  <si>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</si>
  <si>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</si>
  <si>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</si>
  <si>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</si>
  <si>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</si>
  <si>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</si>
  <si>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</si>
  <si>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</si>
  <si>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</si>
  <si>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</si>
  <si>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</si>
  <si>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</si>
  <si>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</si>
  <si>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</si>
  <si>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</si>
  <si>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</si>
  <si>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</si>
  <si>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</si>
  <si>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</si>
  <si>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</si>
  <si>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</si>
  <si>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</si>
  <si>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</si>
  <si>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</si>
  <si>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</si>
  <si>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</si>
  <si>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</si>
  <si>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</si>
  <si>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</si>
  <si>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</si>
  <si>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</si>
  <si>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</si>
  <si>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</si>
  <si>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</si>
  <si>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</si>
  <si>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</si>
  <si>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</si>
  <si>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</si>
  <si>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</si>
  <si>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</si>
  <si>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</si>
  <si>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</si>
  <si>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</si>
  <si>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</si>
  <si>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</si>
  <si>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</si>
  <si>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</si>
  <si>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</si>
  <si>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</si>
  <si>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</si>
  <si>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</si>
  <si>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</si>
  <si>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</si>
  <si>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</si>
  <si>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</si>
  <si>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</si>
  <si>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</si>
  <si>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</si>
  <si>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</si>
  <si>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</si>
  <si>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</si>
  <si>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</si>
  <si>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</si>
  <si>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</si>
  <si>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</si>
  <si>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</si>
  <si>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</si>
  <si>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</si>
  <si>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</si>
  <si>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</si>
  <si>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</si>
  <si>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</si>
  <si>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</si>
  <si>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</si>
  <si>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</si>
  <si>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</si>
  <si>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</si>
  <si>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</si>
  <si>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</si>
  <si>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</si>
  <si>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</si>
  <si>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</si>
  <si>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</si>
  <si>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</si>
  <si>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</si>
  <si>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</si>
  <si>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</si>
  <si>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</si>
  <si>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</si>
  <si>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</si>
  <si>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</si>
  <si>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</si>
  <si>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</si>
  <si>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</si>
  <si>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</si>
  <si>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</si>
  <si>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</si>
  <si>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</si>
  <si>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</si>
  <si>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</si>
  <si>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</si>
  <si>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</si>
  <si>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</si>
  <si>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</si>
  <si>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</si>
  <si>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</si>
  <si>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</si>
  <si>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</si>
  <si>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</si>
  <si>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</si>
  <si>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</si>
  <si>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</si>
  <si>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</si>
  <si>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</si>
  <si>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</si>
  <si>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</si>
  <si>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</si>
  <si>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</si>
  <si>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</si>
  <si>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</si>
  <si>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</si>
  <si>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</si>
  <si>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</si>
  <si>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</si>
  <si>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</si>
  <si>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</si>
  <si>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</si>
  <si>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</si>
  <si>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</si>
  <si>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</si>
  <si>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</si>
  <si>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</si>
  <si>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</si>
  <si>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</si>
  <si>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</si>
  <si>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</si>
  <si>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</si>
  <si>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</si>
  <si>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</si>
  <si>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</si>
  <si>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</si>
  <si>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</si>
  <si>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</si>
  <si>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</si>
  <si>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</si>
  <si>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</si>
  <si>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</si>
  <si>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</si>
  <si>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</si>
  <si>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</si>
  <si>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</si>
  <si>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</si>
  <si>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</si>
  <si>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</si>
  <si>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</si>
  <si>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</si>
  <si>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</si>
  <si>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</si>
  <si>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</si>
  <si>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</si>
  <si>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</si>
  <si>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</si>
  <si>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</si>
  <si>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</si>
  <si>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</si>
  <si>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</si>
  <si>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</si>
  <si>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</si>
  <si>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</si>
  <si>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</si>
  <si>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</si>
  <si>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</si>
  <si>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</si>
  <si>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</si>
  <si>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</si>
  <si>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</si>
  <si>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</si>
  <si>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</si>
  <si>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</si>
  <si>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</si>
  <si>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</si>
  <si>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</si>
  <si>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</si>
  <si>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</si>
  <si>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</si>
  <si>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</si>
  <si>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</si>
  <si>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</si>
  <si>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</si>
  <si>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</si>
  <si>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</si>
  <si>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</si>
  <si>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</si>
  <si>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</si>
  <si>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</si>
  <si>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</si>
  <si>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</si>
  <si>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</si>
  <si>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</si>
  <si>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</si>
  <si>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</si>
  <si>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</si>
  <si>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</si>
  <si>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</si>
  <si>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</si>
  <si>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</si>
  <si>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</si>
  <si>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</si>
  <si>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</si>
  <si>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</si>
  <si>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</si>
  <si>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</si>
  <si>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</si>
  <si>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</si>
  <si>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</si>
  <si>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</si>
  <si>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</si>
  <si>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</si>
  <si>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</si>
  <si>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</si>
  <si>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</si>
  <si>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</si>
  <si>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</si>
  <si>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</si>
  <si>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</si>
  <si>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</si>
  <si>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</si>
  <si>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</si>
  <si>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</si>
  <si>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</si>
  <si>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</si>
  <si>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</si>
  <si>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</si>
  <si>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</si>
  <si>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</si>
  <si>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</si>
  <si>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</si>
  <si>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</si>
  <si>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</si>
  <si>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</si>
  <si>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</si>
  <si>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</si>
  <si>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</si>
  <si>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</si>
  <si>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</si>
  <si>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</si>
  <si>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</si>
  <si>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</si>
  <si>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</si>
  <si>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</si>
  <si>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</si>
  <si>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</si>
  <si>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</si>
  <si>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</si>
  <si>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</si>
  <si>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</si>
  <si>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</si>
  <si>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</si>
  <si>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</si>
  <si>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</si>
  <si>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</si>
  <si>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</si>
  <si>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</si>
  <si>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</si>
  <si>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</si>
  <si>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</si>
  <si>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</si>
  <si>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</si>
  <si>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</si>
  <si>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</si>
  <si>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</si>
  <si>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</si>
  <si>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</si>
  <si>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</si>
  <si>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</si>
  <si>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</si>
  <si>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</si>
  <si>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</si>
  <si>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</si>
  <si>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</si>
  <si>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</si>
  <si>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</si>
  <si>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</si>
  <si>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</si>
  <si>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</si>
  <si>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</si>
  <si>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</si>
  <si>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</si>
  <si>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</si>
  <si>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</si>
  <si>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</si>
  <si>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</si>
  <si>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</si>
  <si>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</si>
  <si>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</si>
  <si>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</si>
  <si>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</si>
  <si>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</si>
  <si>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</si>
  <si>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</si>
  <si>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</si>
  <si>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</si>
  <si>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</si>
  <si>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</si>
  <si>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</si>
  <si>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</si>
  <si>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</si>
  <si>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</si>
  <si>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</si>
  <si>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</si>
  <si>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</si>
  <si>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</si>
  <si>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</si>
  <si>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</si>
  <si>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</si>
  <si>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</si>
  <si>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</si>
  <si>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</si>
  <si>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</si>
  <si>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</si>
  <si>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</si>
  <si>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</si>
  <si>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</si>
  <si>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</si>
  <si>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</si>
  <si>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</si>
  <si>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</si>
  <si>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</si>
  <si>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</si>
  <si>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</si>
  <si>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</si>
  <si>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</si>
  <si>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</si>
  <si>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</si>
  <si>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</si>
  <si>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</si>
  <si>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</si>
  <si>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</si>
  <si>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</si>
  <si>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</si>
  <si>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</si>
  <si>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</si>
  <si>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</si>
  <si>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</si>
  <si>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</si>
  <si>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</si>
  <si>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</si>
  <si>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</si>
  <si>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</si>
  <si>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</si>
  <si>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</si>
  <si>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</si>
  <si>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</si>
  <si>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</si>
  <si>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</si>
  <si>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</si>
  <si>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</si>
  <si>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</si>
  <si>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</si>
  <si>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</si>
  <si>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</si>
  <si>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</si>
  <si>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</si>
  <si>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</si>
  <si>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</si>
  <si>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</si>
  <si>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</si>
  <si>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</si>
  <si>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</si>
  <si>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</si>
  <si>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</si>
  <si>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</si>
  <si>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</si>
  <si>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</si>
  <si>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</si>
  <si>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</si>
  <si>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</si>
  <si>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</si>
  <si>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</si>
  <si>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</si>
  <si>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</si>
  <si>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</si>
  <si>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</si>
  <si>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</si>
  <si>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</si>
  <si>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</si>
  <si>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</si>
  <si>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</si>
  <si>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</si>
  <si>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</si>
  <si>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</si>
  <si>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</si>
  <si>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</si>
  <si>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</si>
  <si>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</si>
  <si>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</si>
  <si>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</si>
  <si>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</si>
  <si>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</si>
  <si>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</si>
  <si>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</si>
  <si>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</si>
  <si>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</si>
  <si>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</si>
  <si>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</si>
  <si>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</si>
  <si>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</si>
  <si>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</si>
  <si>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</si>
  <si>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</si>
  <si>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</si>
  <si>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</si>
  <si>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</si>
  <si>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</si>
  <si>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</si>
  <si>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</si>
  <si>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</si>
  <si>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</si>
  <si>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</si>
  <si>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</si>
  <si>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</si>
  <si>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</si>
  <si>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</si>
  <si>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</si>
  <si>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</si>
  <si>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</si>
  <si>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</si>
  <si>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</si>
  <si>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</si>
  <si>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</si>
  <si>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</si>
  <si>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</si>
  <si>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</si>
  <si>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</si>
  <si>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</si>
  <si>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</si>
  <si>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</si>
  <si>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</si>
  <si>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</si>
  <si>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</si>
  <si>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</si>
  <si>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</si>
  <si>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</si>
  <si>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</si>
  <si>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</si>
  <si>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</si>
  <si>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</si>
  <si>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</si>
  <si>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</si>
  <si>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</si>
  <si>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</si>
  <si>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</si>
  <si>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</si>
  <si>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</si>
  <si>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</si>
  <si>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</si>
  <si>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</si>
  <si>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</si>
  <si>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</si>
  <si>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</si>
  <si>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</si>
  <si>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</si>
  <si>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</si>
  <si>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</si>
  <si>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</si>
  <si>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</si>
  <si>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</si>
  <si>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</si>
  <si>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</si>
  <si>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</si>
  <si>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</si>
  <si>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</si>
  <si>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</si>
  <si>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</si>
  <si>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</si>
  <si>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</si>
  <si>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</si>
  <si>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</si>
  <si>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</si>
  <si>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</si>
  <si>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</si>
  <si>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</si>
  <si>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</si>
  <si>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</si>
  <si>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</si>
  <si>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</si>
  <si>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</si>
  <si>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</si>
  <si>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</si>
  <si>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</si>
  <si>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</si>
  <si>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</si>
  <si>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</si>
  <si>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</si>
  <si>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</si>
  <si>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</si>
  <si>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</si>
  <si>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</si>
  <si>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</si>
  <si>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</si>
  <si>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</si>
  <si>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</si>
  <si>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</si>
  <si>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</si>
  <si>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</si>
  <si>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</si>
  <si>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</si>
  <si>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</si>
  <si>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</si>
  <si>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</si>
  <si>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</si>
  <si>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</si>
  <si>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</si>
  <si>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</si>
  <si>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</si>
  <si>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</si>
  <si>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</si>
  <si>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</si>
  <si>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</si>
  <si>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</si>
  <si>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</si>
  <si>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</si>
  <si>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</si>
  <si>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</si>
  <si>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</si>
  <si>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</si>
  <si>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</si>
  <si>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</si>
  <si>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</si>
  <si>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</si>
  <si>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</si>
  <si>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</si>
  <si>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</si>
  <si>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</si>
  <si>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</si>
  <si>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</si>
  <si>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</si>
  <si>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</si>
  <si>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</si>
  <si>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</si>
  <si>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</si>
  <si>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</si>
  <si>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</si>
  <si>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</si>
  <si>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</si>
  <si>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</si>
  <si>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</si>
  <si>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</si>
  <si>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</si>
  <si>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</si>
  <si>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</si>
  <si>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</si>
  <si>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</si>
  <si>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</si>
  <si>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</si>
  <si>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</si>
  <si>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</si>
  <si>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</si>
  <si>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</si>
  <si>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</si>
  <si>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</si>
  <si>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</si>
  <si>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</si>
  <si>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</si>
  <si>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</si>
  <si>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</si>
  <si>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</si>
  <si>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</si>
  <si>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</si>
  <si>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</si>
  <si>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</si>
  <si>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</si>
  <si>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</si>
  <si>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</si>
  <si>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</si>
  <si>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</si>
  <si>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</si>
  <si>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</si>
  <si>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</si>
  <si>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</si>
  <si>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</si>
  <si>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</si>
  <si>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</si>
  <si>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</si>
  <si>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</si>
  <si>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</si>
  <si>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</si>
  <si>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</si>
  <si>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</si>
  <si>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</si>
  <si>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</si>
  <si>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</si>
  <si>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</si>
  <si>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</si>
  <si>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</si>
  <si>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</si>
  <si>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</si>
  <si>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</si>
  <si>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</si>
  <si>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</si>
  <si>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</si>
  <si>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</si>
  <si>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</si>
  <si>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</si>
  <si>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</si>
  <si>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</si>
  <si>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</si>
  <si>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</si>
  <si>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</si>
  <si>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</si>
  <si>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</si>
  <si>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</si>
  <si>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</si>
  <si>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</si>
  <si>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</si>
  <si>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</si>
  <si>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</si>
  <si>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</si>
  <si>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</si>
  <si>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</si>
  <si>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</si>
  <si>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</si>
  <si>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</si>
  <si>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</si>
  <si>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</si>
  <si>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</si>
  <si>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</si>
  <si>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</si>
  <si>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</si>
  <si>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</si>
  <si>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</si>
  <si>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</si>
  <si>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</si>
  <si>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</si>
  <si>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</si>
  <si>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</si>
  <si>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</si>
  <si>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</si>
  <si>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</si>
  <si>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</si>
  <si>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</si>
  <si>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</si>
  <si>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</si>
  <si>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</si>
  <si>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</si>
  <si>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</si>
  <si>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</si>
  <si>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</si>
  <si>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</si>
  <si>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</si>
  <si>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</si>
  <si>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</si>
  <si>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</si>
  <si>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</si>
  <si>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</si>
  <si>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</si>
  <si>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</si>
  <si>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</si>
  <si>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</si>
  <si>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</si>
  <si>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</si>
  <si>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</si>
  <si>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</si>
  <si>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</si>
  <si>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</si>
  <si>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</si>
  <si>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</si>
  <si>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</si>
  <si>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</si>
  <si>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</si>
  <si>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</si>
  <si>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</si>
  <si>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</si>
  <si>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</si>
  <si>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</si>
  <si>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</si>
  <si>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</si>
  <si>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</si>
  <si>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</si>
  <si>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</si>
  <si>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</si>
  <si>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</si>
  <si>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</si>
  <si>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</si>
  <si>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</si>
  <si>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</si>
  <si>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</si>
  <si>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</si>
  <si>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</si>
  <si>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</si>
  <si>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</si>
  <si>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</si>
  <si>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</si>
  <si>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</si>
  <si>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</si>
  <si>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</si>
  <si>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</si>
  <si>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</si>
  <si>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</si>
  <si>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</si>
  <si>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</si>
  <si>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</si>
  <si>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</si>
  <si>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</si>
  <si>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</si>
  <si>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</si>
  <si>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</si>
  <si>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</si>
  <si>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</si>
  <si>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</si>
  <si>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</si>
  <si>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</si>
  <si>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</si>
  <si>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</si>
  <si>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</si>
  <si>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</si>
  <si>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</si>
  <si>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</si>
  <si>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</si>
  <si>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</si>
  <si>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</si>
  <si>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</si>
  <si>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</si>
  <si>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</si>
  <si>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</si>
  <si>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</si>
  <si>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</si>
  <si>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</si>
  <si>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</si>
  <si>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</si>
  <si>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</si>
  <si>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</si>
  <si>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</si>
  <si>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</si>
  <si>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</si>
  <si>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</si>
  <si>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</si>
  <si>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</si>
  <si>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</si>
  <si>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</si>
  <si>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</si>
  <si>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</si>
  <si>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</si>
  <si>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</si>
  <si>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</si>
  <si>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</si>
  <si>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</si>
  <si>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</si>
  <si>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</si>
  <si>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</si>
  <si>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</si>
  <si>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</si>
  <si>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</si>
  <si>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</si>
  <si>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</si>
  <si>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</si>
  <si>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</si>
  <si>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</si>
  <si>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</si>
  <si>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</si>
  <si>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</si>
  <si>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</si>
  <si>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</si>
  <si>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</si>
  <si>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</si>
  <si>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</si>
  <si>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</si>
  <si>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</si>
  <si>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</si>
  <si>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</si>
  <si>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</si>
  <si>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</si>
  <si>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</si>
  <si>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</si>
  <si>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</si>
  <si>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</si>
  <si>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</si>
  <si>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</si>
  <si>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</si>
  <si>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</si>
  <si>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</si>
  <si>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</si>
  <si>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</si>
  <si>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</si>
  <si>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</si>
  <si>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</si>
  <si>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</si>
  <si>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</si>
  <si>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</si>
  <si>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</si>
  <si>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</si>
  <si>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</si>
  <si>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</si>
  <si>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</si>
  <si>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</si>
  <si>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</si>
  <si>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</si>
  <si>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</si>
  <si>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</si>
  <si>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</si>
  <si>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</si>
  <si>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</si>
  <si>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</si>
  <si>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</si>
  <si>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</si>
  <si>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</si>
  <si>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</si>
  <si>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</si>
  <si>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</si>
  <si>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</si>
  <si>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</si>
  <si>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</si>
  <si>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</si>
  <si>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</si>
  <si>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</si>
  <si>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</si>
  <si>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</si>
  <si>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</si>
  <si>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</si>
  <si>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</si>
  <si>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</si>
  <si>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</si>
  <si>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</si>
  <si>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</si>
  <si>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</si>
  <si>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</si>
  <si>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</si>
  <si>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</si>
  <si>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</si>
  <si>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</si>
  <si>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</si>
  <si>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</si>
  <si>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</si>
  <si>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</si>
  <si>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</si>
  <si>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</si>
  <si>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</si>
  <si>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</si>
  <si>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</si>
  <si>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</si>
  <si>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</si>
  <si>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</si>
  <si>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</si>
  <si>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</si>
  <si>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</si>
  <si>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</si>
  <si>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</si>
  <si>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</si>
  <si>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</si>
  <si>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</si>
  <si>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</si>
  <si>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</si>
  <si>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</si>
  <si>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</si>
  <si>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</si>
  <si>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</si>
  <si>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</si>
  <si>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</si>
  <si>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</si>
  <si>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</si>
  <si>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</si>
  <si>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</si>
  <si>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</si>
  <si>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</si>
  <si>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</si>
  <si>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</si>
  <si>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</si>
  <si>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</si>
  <si>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</si>
  <si>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</si>
  <si>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</si>
  <si>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</si>
  <si>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</si>
  <si>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</si>
  <si>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</si>
  <si>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</si>
  <si>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</si>
  <si>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</si>
  <si>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</si>
  <si>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</si>
  <si>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</si>
  <si>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</si>
  <si>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</si>
  <si>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</si>
  <si>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</si>
  <si>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</si>
  <si>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</si>
  <si>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</si>
  <si>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</si>
  <si>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</si>
  <si>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</si>
  <si>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</si>
  <si>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</si>
  <si>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</si>
  <si>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</si>
  <si>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</si>
  <si>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</si>
  <si>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</si>
  <si>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</si>
  <si>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</si>
  <si>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</si>
  <si>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</si>
  <si>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</si>
  <si>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</si>
  <si>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</si>
  <si>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</si>
  <si>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</si>
  <si>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</si>
  <si>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</si>
  <si>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</si>
  <si>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</si>
  <si>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</si>
  <si>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</si>
  <si>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</si>
  <si>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</si>
  <si>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</si>
  <si>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</si>
  <si>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</si>
  <si>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</si>
  <si>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</si>
  <si>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</si>
  <si>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</si>
  <si>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</si>
  <si>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</si>
  <si>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</si>
  <si>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</si>
  <si>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</si>
  <si>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</si>
  <si>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</si>
  <si>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</si>
  <si>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</si>
  <si>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</si>
  <si>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</si>
  <si>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</si>
  <si>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</si>
  <si>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</si>
  <si>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</si>
  <si>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</si>
  <si>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</si>
  <si>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</si>
  <si>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</si>
  <si>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</si>
  <si>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</si>
  <si>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</si>
  <si>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</si>
  <si>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</si>
  <si>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</si>
  <si>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</si>
  <si>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</si>
  <si>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</si>
  <si>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</si>
  <si>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</si>
  <si>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</si>
  <si>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</si>
  <si>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</si>
  <si>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</si>
  <si>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</si>
  <si>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</si>
  <si>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</si>
  <si>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</si>
  <si>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</si>
  <si>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</si>
  <si>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</si>
  <si>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</si>
  <si>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</si>
  <si>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</si>
  <si>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</si>
  <si>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</si>
  <si>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</si>
  <si>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</si>
  <si>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</si>
  <si>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</si>
  <si>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</si>
  <si>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</si>
  <si>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</si>
  <si>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</si>
  <si>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</si>
  <si>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</si>
  <si>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</si>
  <si>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</si>
  <si>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</si>
  <si>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</si>
  <si>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</si>
  <si>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</si>
  <si>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</si>
  <si>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</si>
  <si>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</si>
  <si>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</si>
  <si>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</si>
  <si>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</si>
  <si>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</si>
  <si>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</si>
  <si>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</si>
  <si>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</si>
  <si>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</si>
  <si>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</si>
  <si>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</si>
  <si>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</si>
  <si>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</si>
  <si>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</si>
  <si>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</si>
  <si>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</si>
  <si>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</si>
  <si>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</si>
  <si>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</si>
  <si>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</si>
  <si>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</si>
  <si>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</si>
  <si>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</si>
  <si>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</si>
  <si>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</si>
  <si>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</si>
  <si>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</si>
  <si>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</si>
  <si>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</si>
  <si>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</si>
  <si>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</si>
  <si>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</si>
  <si>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</si>
  <si>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</si>
  <si>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</si>
  <si>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</si>
  <si>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</si>
  <si>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</si>
  <si>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</si>
  <si>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</si>
  <si>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</si>
  <si>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</si>
  <si>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</si>
  <si>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</si>
  <si>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</si>
  <si>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</si>
  <si>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</si>
  <si>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</si>
  <si>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</si>
  <si>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</si>
  <si>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</si>
  <si>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</si>
  <si>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</si>
  <si>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</si>
  <si>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</si>
  <si>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</si>
  <si>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</si>
  <si>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</si>
  <si>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</si>
  <si>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</si>
  <si>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</si>
  <si>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</si>
  <si>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</si>
  <si>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</si>
  <si>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</si>
  <si>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</si>
  <si>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</si>
  <si>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</si>
  <si>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</si>
  <si>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</si>
  <si>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</si>
  <si>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</si>
  <si>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</si>
  <si>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</si>
  <si>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</si>
  <si>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</si>
  <si>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</si>
  <si>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</si>
  <si>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</si>
  <si>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</si>
  <si>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</si>
  <si>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</si>
  <si>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</si>
  <si>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</si>
  <si>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</si>
  <si>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</si>
  <si>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</si>
  <si>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</si>
  <si>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</si>
  <si>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</si>
  <si>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</si>
  <si>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</si>
  <si>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</si>
  <si>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</si>
  <si>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</si>
  <si>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</si>
  <si>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</si>
  <si>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</si>
  <si>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</si>
  <si>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</si>
  <si>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</si>
  <si>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</si>
  <si>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</si>
  <si>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</si>
  <si>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</si>
  <si>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</si>
  <si>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</si>
  <si>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</si>
  <si>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</si>
  <si>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</si>
  <si>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</si>
  <si>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</si>
  <si>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</si>
  <si>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</si>
  <si>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</si>
  <si>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</si>
  <si>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</si>
  <si>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</si>
  <si>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</si>
  <si>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</si>
  <si>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</si>
  <si>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</si>
  <si>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</si>
  <si>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</si>
  <si>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</si>
  <si>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</si>
  <si>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</si>
  <si>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</si>
  <si>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</si>
  <si>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</si>
  <si>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</si>
  <si>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</si>
  <si>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</si>
  <si>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</si>
  <si>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</si>
  <si>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</si>
  <si>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</si>
  <si>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</si>
  <si>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</si>
  <si>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</si>
  <si>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</si>
  <si>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</si>
  <si>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</si>
  <si>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</si>
  <si>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</si>
  <si>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</si>
  <si>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</si>
  <si>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</si>
  <si>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</si>
  <si>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</si>
  <si>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</si>
  <si>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</si>
  <si>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</si>
  <si>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</si>
  <si>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</si>
  <si>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</si>
  <si>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</si>
  <si>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</si>
  <si>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</si>
  <si>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</si>
  <si>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</si>
  <si>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</si>
  <si>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</si>
  <si>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</si>
  <si>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</si>
  <si>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</si>
  <si>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</si>
  <si>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</si>
  <si>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</si>
  <si>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</si>
  <si>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</si>
  <si>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</si>
  <si>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</si>
  <si>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</si>
  <si>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</si>
  <si>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</si>
  <si>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</si>
  <si>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</si>
  <si>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</si>
  <si>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</si>
  <si>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</si>
  <si>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</si>
  <si>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</si>
  <si>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</si>
  <si>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</si>
  <si>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</si>
  <si>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</si>
  <si>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</si>
  <si>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</si>
  <si>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</si>
  <si>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</si>
  <si>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</si>
  <si>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</si>
  <si>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</si>
  <si>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</si>
  <si>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</si>
  <si>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</si>
  <si>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</si>
  <si>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</si>
  <si>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</si>
  <si>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</si>
  <si>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</si>
  <si>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</si>
  <si>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</si>
  <si>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</si>
  <si>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</si>
  <si>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</si>
  <si>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</si>
  <si>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</si>
  <si>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</si>
  <si>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</si>
  <si>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</si>
  <si>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</si>
  <si>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</si>
  <si>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</si>
  <si>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</si>
  <si>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</si>
  <si>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</si>
  <si>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</si>
  <si>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</si>
  <si>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</si>
  <si>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</si>
  <si>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</si>
  <si>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</si>
  <si>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</si>
  <si>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</si>
  <si>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</si>
  <si>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</si>
  <si>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</si>
  <si>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</si>
  <si>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</si>
  <si>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</si>
  <si>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</si>
  <si>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</si>
  <si>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</si>
  <si>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</si>
  <si>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</si>
  <si>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</si>
  <si>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</si>
  <si>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</si>
  <si>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</si>
  <si>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</si>
  <si>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</si>
  <si>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</si>
  <si>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</si>
  <si>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</si>
  <si>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</si>
  <si>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</si>
  <si>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</si>
  <si>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</si>
  <si>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</si>
  <si>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</si>
  <si>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</si>
  <si>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</si>
  <si>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</si>
  <si>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</si>
  <si>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</si>
  <si>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</si>
  <si>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</si>
  <si>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</si>
  <si>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</si>
  <si>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</si>
  <si>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</si>
  <si>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</si>
  <si>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</si>
  <si>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</si>
  <si>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</si>
  <si>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</si>
  <si>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</si>
  <si>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</si>
  <si>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</si>
  <si>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</si>
  <si>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</si>
  <si>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</si>
  <si>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</si>
  <si>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</si>
  <si>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</si>
  <si>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</si>
  <si>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</si>
  <si>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</si>
  <si>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</si>
  <si>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</si>
  <si>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</si>
  <si>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</si>
  <si>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</si>
  <si>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</si>
  <si>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</si>
  <si>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</si>
  <si>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</si>
  <si>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</si>
  <si>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</si>
  <si>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</si>
  <si>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</si>
  <si>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</si>
  <si>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</si>
  <si>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</si>
  <si>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</si>
  <si>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</si>
  <si>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</si>
  <si>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</si>
  <si>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</si>
  <si>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</si>
  <si>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</si>
  <si>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</si>
  <si>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</si>
  <si>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</si>
  <si>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</si>
  <si>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</si>
  <si>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</si>
  <si>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</si>
  <si>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</si>
  <si>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</si>
  <si>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</si>
  <si>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</si>
  <si>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</si>
  <si>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</si>
  <si>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</si>
  <si>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</si>
  <si>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</si>
  <si>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</si>
  <si>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</si>
  <si>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</si>
  <si>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</si>
  <si>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</si>
  <si>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</si>
  <si>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</si>
  <si>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</si>
  <si>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</si>
  <si>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</si>
  <si>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</si>
  <si>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</si>
  <si>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</si>
  <si>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</si>
  <si>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</si>
  <si>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</si>
  <si>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</si>
  <si>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</si>
  <si>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</si>
  <si>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</si>
  <si>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</si>
  <si>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</si>
  <si>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</si>
  <si>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</si>
  <si>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</si>
  <si>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</si>
  <si>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</si>
  <si>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</si>
  <si>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</si>
  <si>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</si>
  <si>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</si>
  <si>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</si>
  <si>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</si>
  <si>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</si>
  <si>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</si>
  <si>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</si>
  <si>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</si>
  <si>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</si>
  <si>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</si>
  <si>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</si>
  <si>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</si>
  <si>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</si>
  <si>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</si>
  <si>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</si>
  <si>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</si>
  <si>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</si>
  <si>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</si>
  <si>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</si>
  <si>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</si>
  <si>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</si>
  <si>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</si>
  <si>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</si>
  <si>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</si>
  <si>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</si>
  <si>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</si>
  <si>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</si>
  <si>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</si>
  <si>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</si>
  <si>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</si>
  <si>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</si>
  <si>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</si>
  <si>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</si>
  <si>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</si>
  <si>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</si>
  <si>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</si>
  <si>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</si>
  <si>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</si>
  <si>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</si>
  <si>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</si>
  <si>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</si>
  <si>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</si>
  <si>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</si>
  <si>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</si>
  <si>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</si>
  <si>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</si>
  <si>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</si>
  <si>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</si>
  <si>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</si>
  <si>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</si>
  <si>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</si>
  <si>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</si>
  <si>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</si>
  <si>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</si>
  <si>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</si>
  <si>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</si>
  <si>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</si>
  <si>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</si>
  <si>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</si>
  <si>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</si>
  <si>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</si>
  <si>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</si>
  <si>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</si>
  <si>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</si>
  <si>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</si>
  <si>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</si>
  <si>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</si>
  <si>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</si>
  <si>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</si>
  <si>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</si>
  <si>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</si>
  <si>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</si>
  <si>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</si>
  <si>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</si>
  <si>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</si>
  <si>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</si>
  <si>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</si>
  <si>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</si>
  <si>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</si>
  <si>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</si>
  <si>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</si>
  <si>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</si>
  <si>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</si>
  <si>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</si>
  <si>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</si>
  <si>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</si>
  <si>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</si>
  <si>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</si>
  <si>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</si>
  <si>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</si>
  <si>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</si>
  <si>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</si>
  <si>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</si>
  <si>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</si>
  <si>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</si>
  <si>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</si>
  <si>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</si>
  <si>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</si>
  <si>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</si>
  <si>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</si>
  <si>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</si>
  <si>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</si>
  <si>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</si>
  <si>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</si>
  <si>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</si>
  <si>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</si>
  <si>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</si>
  <si>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</si>
  <si>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</si>
  <si>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</si>
  <si>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</si>
  <si>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</si>
  <si>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</si>
  <si>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</si>
  <si>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</si>
  <si>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</si>
  <si>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</si>
  <si>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</si>
  <si>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</si>
  <si>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</si>
  <si>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</si>
  <si>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</si>
  <si>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</si>
  <si>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</si>
  <si>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</si>
  <si>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</si>
  <si>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</si>
  <si>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</si>
  <si>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</si>
  <si>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</si>
  <si>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</si>
  <si>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</si>
  <si>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</si>
  <si>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</si>
  <si>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</si>
  <si>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</si>
  <si>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</si>
  <si>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</si>
  <si>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</si>
  <si>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</si>
  <si>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</si>
  <si>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</si>
  <si>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</si>
  <si>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</si>
  <si>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</si>
  <si>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</si>
  <si>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</si>
  <si>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</si>
  <si>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</si>
  <si>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</si>
  <si>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</si>
  <si>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</si>
  <si>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</si>
  <si>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</si>
  <si>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</si>
  <si>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</si>
  <si>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</si>
  <si>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</si>
  <si>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</si>
  <si>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</si>
  <si>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</si>
  <si>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</si>
  <si>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</si>
  <si>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</si>
  <si>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</si>
  <si>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</si>
  <si>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</si>
  <si>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</si>
  <si>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</si>
  <si>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</si>
  <si>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</si>
  <si>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</si>
  <si>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</si>
  <si>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</si>
  <si>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</si>
  <si>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</si>
  <si>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</si>
  <si>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</si>
  <si>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</si>
  <si>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</si>
  <si>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</si>
  <si>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</si>
  <si>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</si>
  <si>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</si>
  <si>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</si>
  <si>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</si>
  <si>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</si>
  <si>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</si>
  <si>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</si>
  <si>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</si>
  <si>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</si>
  <si>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</si>
  <si>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</si>
  <si>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</si>
  <si>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</si>
  <si>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</si>
  <si>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</si>
  <si>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</si>
  <si>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</si>
  <si>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</si>
  <si>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</si>
  <si>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</si>
  <si>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</si>
  <si>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</si>
  <si>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</si>
  <si>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</si>
  <si>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</si>
  <si>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</si>
  <si>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</si>
  <si>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</si>
  <si>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</si>
  <si>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</si>
  <si>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</si>
  <si>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</si>
  <si>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</si>
  <si>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</si>
  <si>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</si>
  <si>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</si>
  <si>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</si>
  <si>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</si>
  <si>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</si>
  <si>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</si>
  <si>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</si>
  <si>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</si>
  <si>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</si>
  <si>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</si>
  <si>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</si>
  <si>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</si>
  <si>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</si>
  <si>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</si>
  <si>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</si>
  <si>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</si>
  <si>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</si>
  <si>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</si>
  <si>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</si>
  <si>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</si>
  <si>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</si>
  <si>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</si>
  <si>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</si>
  <si>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</si>
  <si>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</si>
  <si>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</si>
  <si>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</si>
  <si>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</si>
  <si>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</si>
  <si>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</si>
  <si>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</si>
  <si>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</si>
  <si>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</si>
  <si>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</si>
  <si>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</si>
  <si>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</si>
  <si>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</si>
  <si>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</si>
  <si>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</si>
  <si>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</si>
  <si>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</si>
  <si>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</si>
  <si>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</si>
  <si>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</si>
  <si>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</si>
  <si>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</si>
  <si>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</si>
  <si>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</si>
  <si>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</si>
  <si>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</si>
  <si>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</si>
  <si>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</si>
  <si>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</si>
  <si>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</si>
  <si>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</si>
  <si>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</si>
  <si>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</si>
  <si>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</si>
  <si>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</si>
  <si>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</si>
  <si>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</si>
  <si>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</si>
  <si>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</si>
  <si>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</si>
  <si>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</si>
  <si>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</si>
  <si>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</si>
  <si>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</si>
  <si>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</si>
  <si>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</si>
  <si>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</si>
  <si>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</si>
  <si>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</si>
  <si>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</si>
  <si>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</si>
  <si>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</si>
  <si>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</si>
  <si>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</si>
  <si>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</si>
  <si>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</si>
  <si>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</si>
  <si>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</si>
  <si>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</si>
  <si>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</si>
  <si>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</si>
  <si>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</si>
  <si>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</si>
  <si>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</si>
  <si>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</si>
  <si>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</si>
  <si>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</si>
  <si>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</si>
  <si>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</si>
  <si>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</si>
  <si>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</si>
  <si>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</si>
  <si>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</si>
  <si>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</si>
  <si>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</si>
  <si>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</si>
  <si>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</si>
  <si>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</si>
  <si>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</si>
  <si>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</si>
  <si>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</si>
  <si>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</si>
  <si>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</si>
  <si>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</si>
  <si>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</si>
  <si>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</si>
  <si>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</si>
  <si>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</si>
  <si>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</si>
  <si>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</si>
  <si>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</si>
  <si>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</si>
  <si>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</si>
  <si>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</si>
  <si>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</si>
  <si>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</si>
  <si>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</si>
  <si>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</si>
  <si>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</si>
  <si>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</si>
  <si>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</si>
  <si>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</si>
  <si>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</si>
  <si>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</si>
  <si>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</si>
  <si>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</si>
  <si>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</si>
  <si>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</si>
  <si>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</si>
  <si>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</si>
  <si>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</si>
  <si>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</si>
  <si>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</si>
  <si>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</si>
  <si>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</si>
  <si>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</si>
  <si>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</si>
  <si>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</si>
  <si>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</si>
  <si>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</si>
  <si>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</si>
  <si>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</si>
  <si>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</si>
  <si>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</si>
  <si>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</si>
  <si>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</si>
  <si>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</si>
  <si>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</si>
  <si>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</si>
  <si>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</si>
  <si>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</si>
  <si>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</si>
  <si>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</si>
  <si>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</si>
  <si>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</si>
  <si>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</si>
  <si>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</si>
  <si>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</si>
  <si>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</si>
  <si>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</si>
  <si>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</si>
  <si>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</si>
  <si>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</si>
  <si>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</si>
  <si>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</si>
  <si>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</si>
  <si>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</si>
  <si>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</si>
  <si>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</si>
  <si>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</si>
  <si>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</si>
  <si>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</si>
  <si>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</si>
  <si>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</si>
  <si>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</si>
  <si>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</si>
  <si>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</si>
  <si>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</si>
  <si>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</si>
  <si>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</si>
  <si>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</si>
  <si>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</si>
  <si>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</si>
  <si>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</si>
  <si>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</si>
  <si>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</si>
  <si>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</si>
  <si>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</si>
  <si>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</si>
  <si>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</si>
  <si>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</si>
  <si>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</si>
  <si>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</si>
  <si>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</si>
  <si>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</si>
  <si>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</si>
  <si>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</si>
  <si>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</si>
  <si>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</si>
  <si>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</si>
  <si>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</si>
  <si>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</si>
  <si>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</si>
  <si>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</si>
  <si>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</si>
  <si>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</si>
  <si>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</si>
  <si>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</si>
  <si>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</si>
  <si>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</si>
  <si>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</si>
  <si>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</si>
  <si>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</si>
  <si>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</si>
  <si>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</si>
  <si>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</si>
  <si>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</si>
  <si>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</si>
  <si>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</si>
  <si>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</si>
  <si>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</si>
  <si>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</si>
  <si>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</si>
  <si>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</si>
  <si>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</si>
  <si>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</si>
  <si>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</si>
  <si>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</si>
  <si>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</si>
  <si>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</si>
  <si>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</si>
  <si>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</si>
  <si>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</si>
  <si>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</si>
  <si>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</si>
  <si>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</si>
  <si>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</si>
  <si>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</si>
  <si>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</si>
  <si>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</si>
  <si>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</si>
  <si>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</si>
  <si>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</si>
  <si>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</si>
  <si>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</si>
  <si>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</si>
  <si>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</si>
  <si>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</si>
  <si>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</si>
  <si>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</si>
  <si>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</si>
  <si>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</si>
  <si>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</si>
  <si>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</si>
  <si>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</si>
  <si>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</si>
  <si>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</si>
  <si>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</si>
  <si>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</si>
  <si>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</si>
  <si>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</si>
  <si>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</si>
  <si>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</si>
  <si>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</si>
  <si>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</si>
  <si>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</si>
  <si>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</si>
  <si>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</si>
  <si>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</si>
  <si>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</si>
  <si>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</si>
  <si>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</si>
  <si>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</si>
  <si>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</si>
  <si>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</si>
  <si>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</si>
  <si>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</si>
  <si>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</si>
  <si>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</si>
  <si>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</si>
  <si>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</si>
  <si>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</si>
  <si>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</si>
  <si>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</si>
  <si>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</si>
  <si>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</si>
  <si>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</si>
  <si>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</si>
  <si>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</si>
  <si>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</si>
  <si>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</si>
  <si>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</si>
  <si>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</si>
  <si>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</si>
  <si>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</si>
  <si>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</si>
  <si>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</si>
  <si>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</si>
  <si>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</si>
  <si>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</si>
  <si>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</si>
  <si>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</si>
  <si>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</si>
  <si>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</si>
  <si>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</si>
  <si>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</si>
  <si>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</si>
  <si>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</si>
  <si>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</si>
  <si>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</si>
  <si>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</si>
  <si>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</si>
  <si>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</si>
  <si>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</si>
  <si>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</si>
  <si>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</si>
  <si>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</si>
  <si>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</si>
  <si>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</si>
  <si>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</si>
  <si>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</si>
  <si>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</si>
  <si>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</si>
  <si>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</si>
  <si>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</si>
  <si>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</si>
  <si>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</si>
  <si>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</si>
  <si>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</si>
  <si>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</si>
  <si>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</si>
  <si>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</si>
  <si>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</si>
  <si>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</si>
  <si>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</si>
  <si>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</si>
  <si>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</si>
  <si>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</si>
  <si>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</si>
  <si>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</si>
  <si>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</si>
  <si>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</si>
  <si>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</si>
  <si>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</si>
  <si>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</si>
  <si>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</si>
  <si>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</si>
  <si>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</si>
  <si>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</si>
  <si>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</si>
  <si>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</si>
  <si>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</si>
  <si>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</si>
  <si>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</si>
  <si>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</si>
  <si>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</si>
  <si>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</si>
  <si>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</si>
  <si>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</si>
  <si>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</si>
  <si>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</si>
  <si>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</si>
  <si>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</si>
  <si>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</si>
  <si>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</si>
  <si>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</si>
  <si>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</si>
  <si>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</si>
  <si>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</si>
  <si>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</si>
  <si>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</si>
  <si>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</si>
  <si>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</si>
  <si>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</si>
  <si>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</si>
  <si>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</si>
  <si>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</si>
  <si>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</si>
  <si>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</si>
  <si>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</si>
  <si>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</si>
  <si>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</si>
  <si>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</si>
  <si>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</si>
  <si>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</si>
  <si>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</si>
  <si>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</si>
  <si>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</si>
  <si>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</si>
  <si>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</si>
  <si>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</si>
  <si>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</si>
  <si>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</si>
  <si>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</si>
  <si>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</si>
  <si>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</si>
  <si>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</si>
  <si>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</si>
  <si>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</si>
  <si>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</si>
  <si>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</si>
  <si>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</si>
  <si>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</si>
  <si>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</si>
  <si>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</si>
  <si>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</si>
  <si>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</si>
  <si>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</si>
  <si>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</si>
  <si>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</si>
  <si>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</si>
  <si>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</si>
  <si>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</si>
  <si>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</si>
  <si>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</si>
  <si>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</si>
  <si>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</si>
  <si>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</si>
  <si>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</si>
  <si>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</si>
  <si>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</si>
  <si>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</si>
  <si>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</si>
  <si>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</si>
  <si>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</si>
  <si>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</si>
  <si>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</si>
  <si>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</si>
  <si>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</si>
  <si>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</si>
  <si>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</si>
  <si>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</si>
  <si>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</si>
  <si>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</si>
  <si>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</si>
  <si>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</si>
  <si>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</si>
  <si>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</si>
  <si>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</si>
  <si>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</si>
  <si>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</si>
  <si>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</si>
  <si>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</si>
  <si>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</si>
  <si>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</si>
  <si>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</si>
  <si>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</si>
  <si>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</si>
  <si>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</si>
  <si>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</si>
  <si>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</si>
  <si>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</si>
  <si>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</si>
  <si>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</si>
  <si>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</si>
  <si>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</si>
  <si>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</si>
  <si>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</si>
  <si>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</si>
  <si>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</si>
  <si>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</si>
  <si>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</si>
  <si>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</si>
  <si>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</si>
  <si>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</si>
  <si>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</si>
  <si>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</si>
  <si>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</si>
  <si>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</si>
  <si>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</si>
  <si>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</si>
  <si>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</si>
  <si>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</si>
  <si>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</si>
  <si>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</si>
  <si>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</si>
  <si>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</si>
  <si>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</si>
  <si>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</si>
  <si>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</si>
  <si>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</si>
  <si>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</si>
  <si>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</si>
  <si>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</si>
  <si>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</si>
  <si>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</si>
  <si>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</si>
  <si>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</si>
  <si>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</si>
  <si>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</si>
  <si>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</si>
  <si>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</si>
  <si>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</si>
  <si>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</si>
  <si>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</si>
  <si>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</si>
  <si>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</si>
  <si>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</si>
  <si>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</si>
  <si>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</si>
  <si>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</si>
  <si>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</si>
  <si>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</si>
  <si>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</si>
  <si>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</si>
  <si>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</si>
  <si>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</si>
  <si>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</si>
  <si>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</si>
  <si>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</si>
  <si>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</si>
  <si>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</si>
  <si>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</si>
  <si>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</si>
  <si>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</si>
  <si>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</si>
  <si>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</si>
  <si>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</si>
  <si>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</si>
  <si>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</si>
  <si>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</si>
  <si>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</si>
  <si>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</si>
  <si>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</si>
  <si>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</si>
  <si>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</si>
  <si>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</si>
  <si>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</si>
  <si>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</si>
  <si>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</si>
  <si>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</si>
  <si>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</si>
  <si>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</si>
  <si>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</si>
  <si>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</si>
  <si>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</si>
  <si>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</si>
  <si>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</si>
  <si>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</si>
  <si>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</si>
  <si>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</si>
  <si>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</si>
  <si>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</si>
  <si>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</si>
  <si>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</si>
  <si>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</si>
  <si>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</si>
  <si>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</si>
  <si>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</si>
  <si>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</si>
  <si>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</si>
  <si>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</si>
  <si>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</si>
  <si>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</si>
  <si>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</si>
  <si>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</si>
  <si>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</si>
  <si>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</si>
  <si>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</si>
  <si>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</si>
  <si>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</si>
  <si>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</si>
  <si>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</si>
  <si>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</si>
  <si>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</si>
  <si>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</si>
  <si>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</si>
  <si>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</si>
  <si>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</si>
  <si>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</si>
  <si>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</si>
  <si>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</si>
  <si>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</si>
  <si>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</si>
  <si>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</si>
  <si>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</si>
  <si>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</si>
  <si>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</si>
  <si>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</si>
  <si>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</si>
  <si>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</si>
  <si>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</si>
  <si>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</si>
  <si>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</si>
  <si>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</si>
  <si>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</si>
  <si>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</si>
  <si>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</si>
  <si>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</si>
  <si>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</si>
  <si>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</si>
  <si>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</si>
  <si>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</si>
  <si>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</si>
  <si>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</si>
  <si>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</si>
  <si>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</si>
  <si>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</si>
  <si>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</si>
  <si>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</si>
  <si>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</si>
  <si>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</si>
  <si>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</si>
  <si>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</si>
  <si>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</si>
  <si>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</si>
  <si>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</si>
  <si>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</si>
  <si>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</si>
  <si>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</si>
  <si>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</si>
  <si>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</si>
  <si>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</si>
  <si>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</si>
  <si>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</si>
  <si>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</si>
  <si>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</si>
  <si>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</si>
  <si>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</si>
  <si>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</si>
  <si>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</si>
  <si>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</si>
  <si>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</si>
  <si>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</si>
  <si>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</si>
  <si>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</si>
  <si>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</si>
  <si>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</si>
  <si>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</si>
  <si>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</si>
  <si>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</si>
  <si>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</si>
  <si>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</si>
  <si>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</si>
  <si>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</si>
  <si>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</si>
  <si>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</si>
  <si>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</si>
  <si>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</si>
  <si>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</si>
  <si>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</si>
  <si>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</si>
  <si>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</si>
  <si>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</si>
  <si>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</si>
  <si>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</si>
  <si>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</si>
  <si>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</si>
  <si>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</si>
  <si>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</si>
  <si>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</si>
  <si>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</si>
  <si>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</si>
  <si>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</si>
  <si>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</si>
  <si>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</si>
  <si>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</si>
  <si>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</si>
  <si>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</si>
  <si>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</si>
  <si>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</si>
  <si>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</si>
  <si>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</si>
  <si>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</si>
  <si>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</si>
  <si>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</si>
  <si>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</si>
  <si>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</si>
  <si>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</si>
  <si>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</si>
  <si>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</si>
  <si>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</si>
  <si>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</si>
  <si>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</si>
  <si>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</si>
  <si>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</si>
  <si>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</si>
  <si>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</si>
  <si>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</si>
  <si>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</si>
  <si>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</si>
  <si>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</si>
  <si>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</si>
  <si>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</si>
  <si>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</si>
  <si>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</si>
  <si>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</si>
  <si>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</si>
  <si>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</si>
  <si>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</si>
  <si>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</si>
  <si>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</si>
  <si>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</si>
  <si>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</si>
  <si>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</si>
  <si>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</si>
  <si>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</si>
  <si>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</si>
  <si>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</si>
  <si>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</si>
  <si>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</si>
  <si>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</si>
  <si>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</si>
  <si>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</si>
  <si>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</si>
  <si>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</si>
  <si>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</si>
  <si>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</si>
  <si>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</si>
  <si>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</si>
  <si>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</si>
  <si>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</si>
  <si>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</si>
  <si>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</si>
  <si>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</si>
  <si>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</si>
  <si>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</si>
  <si>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</si>
  <si>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</si>
  <si>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</si>
  <si>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</si>
  <si>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</si>
  <si>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</si>
  <si>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</si>
  <si>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</si>
  <si>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</si>
  <si>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</si>
  <si>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</si>
  <si>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</si>
  <si>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</si>
  <si>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</si>
  <si>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</si>
  <si>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</si>
  <si>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</si>
  <si>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</si>
  <si>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</si>
  <si>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</si>
  <si>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</si>
  <si>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</si>
  <si>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</si>
  <si>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</si>
  <si>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</si>
  <si>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</si>
  <si>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</si>
  <si>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</si>
  <si>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</si>
  <si>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</si>
  <si>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</si>
  <si>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</si>
  <si>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</si>
  <si>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</si>
  <si>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</si>
  <si>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</si>
  <si>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</si>
  <si>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</si>
  <si>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</si>
  <si>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</si>
  <si>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</si>
  <si>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</si>
  <si>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</si>
  <si>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</si>
  <si>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</si>
  <si>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</si>
  <si>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</si>
  <si>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</si>
  <si>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</si>
  <si>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</si>
  <si>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</si>
  <si>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</si>
  <si>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</si>
  <si>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</si>
  <si>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</si>
  <si>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</si>
  <si>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</si>
  <si>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</si>
  <si>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</si>
  <si>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</si>
  <si>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</si>
  <si>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</si>
  <si>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</si>
  <si>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</si>
  <si>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</si>
  <si>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</si>
  <si>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</si>
  <si>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</si>
  <si>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</si>
  <si>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</si>
  <si>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</si>
  <si>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</si>
  <si>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</si>
  <si>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</si>
  <si>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</si>
  <si>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</si>
  <si>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</si>
  <si>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</si>
  <si>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</si>
  <si>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</si>
  <si>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</si>
  <si>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</si>
  <si>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</si>
  <si>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</si>
  <si>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</si>
  <si>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</si>
  <si>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</si>
  <si>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</si>
  <si>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</si>
  <si>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</si>
  <si>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</si>
  <si>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</si>
  <si>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</si>
  <si>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</si>
  <si>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</si>
  <si>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</si>
  <si>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</si>
  <si>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</si>
  <si>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</si>
  <si>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</si>
  <si>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</si>
  <si>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</si>
  <si>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</si>
  <si>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</si>
  <si>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</si>
  <si>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</si>
  <si>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</si>
  <si>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</si>
  <si>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</si>
  <si>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</si>
  <si>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</si>
  <si>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</si>
  <si>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</si>
  <si>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</si>
  <si>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</si>
  <si>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</si>
  <si>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</si>
  <si>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</si>
  <si>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</si>
  <si>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</si>
  <si>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</si>
  <si>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</si>
  <si>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</si>
  <si>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</si>
  <si>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</si>
  <si>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</si>
  <si>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</si>
  <si>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</si>
  <si>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</si>
  <si>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</si>
  <si>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</si>
  <si>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</si>
  <si>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</si>
  <si>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</si>
  <si>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</si>
  <si>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</si>
  <si>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</si>
  <si>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</si>
  <si>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</si>
  <si>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</si>
  <si>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</si>
  <si>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</si>
  <si>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</si>
  <si>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</si>
  <si>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</si>
  <si>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</si>
  <si>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</si>
  <si>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</si>
  <si>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</si>
  <si>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</si>
  <si>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</si>
  <si>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</si>
  <si>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</si>
  <si>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</si>
  <si>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</si>
  <si>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</si>
  <si>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</si>
  <si>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</si>
  <si>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</si>
  <si>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</si>
  <si>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</si>
  <si>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</si>
  <si>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</si>
  <si>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</si>
  <si>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</si>
  <si>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</si>
  <si>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</si>
  <si>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</si>
  <si>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</si>
  <si>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</si>
  <si>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</si>
  <si>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</si>
  <si>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</si>
  <si>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</si>
  <si>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</si>
  <si>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</si>
  <si>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</si>
  <si>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</si>
  <si>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</si>
  <si>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</si>
  <si>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</si>
  <si>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</si>
  <si>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</si>
  <si>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</si>
  <si>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</si>
  <si>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</si>
  <si>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</si>
  <si>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</si>
  <si>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</si>
  <si>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</si>
  <si>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</si>
  <si>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</si>
  <si>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</si>
  <si>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</si>
  <si>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</si>
  <si>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</si>
  <si>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</si>
  <si>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</si>
  <si>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</si>
  <si>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</si>
  <si>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</si>
  <si>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</si>
  <si>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</si>
  <si>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</si>
  <si>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</si>
  <si>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</si>
  <si>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</si>
  <si>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</si>
  <si>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</si>
  <si>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</si>
  <si>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</si>
  <si>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</si>
  <si>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</si>
  <si>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</si>
  <si>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</si>
  <si>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</si>
  <si>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</si>
  <si>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</si>
  <si>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</si>
  <si>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</si>
  <si>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</si>
  <si>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</si>
  <si>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</si>
  <si>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</si>
  <si>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</si>
  <si>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</si>
  <si>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</si>
  <si>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</si>
  <si>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</si>
  <si>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</si>
  <si>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</si>
  <si>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</si>
  <si>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</si>
  <si>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</si>
  <si>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</si>
  <si>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</si>
  <si>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</si>
  <si>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</si>
  <si>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</si>
  <si>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</si>
  <si>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</si>
  <si>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</si>
  <si>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</si>
  <si>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</si>
  <si>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</si>
  <si>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</si>
  <si>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</si>
  <si>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</si>
  <si>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</si>
  <si>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</si>
  <si>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</si>
  <si>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</si>
  <si>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</si>
  <si>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</si>
  <si>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</si>
  <si>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</si>
  <si>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</si>
  <si>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</si>
  <si>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</si>
  <si>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</si>
  <si>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</si>
  <si>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</si>
  <si>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</si>
  <si>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</si>
  <si>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</si>
  <si>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</si>
  <si>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</si>
  <si>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</si>
  <si>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</si>
  <si>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</si>
  <si>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</si>
  <si>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</si>
  <si>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</si>
  <si>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</si>
  <si>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</si>
  <si>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</si>
  <si>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</si>
  <si>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</si>
  <si>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</si>
  <si>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</si>
  <si>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</si>
  <si>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</si>
  <si>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</si>
  <si>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</si>
  <si>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</si>
  <si>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</si>
  <si>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</si>
  <si>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</si>
  <si>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</si>
  <si>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</si>
  <si>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</si>
  <si>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</si>
  <si>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</si>
  <si>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</si>
  <si>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</si>
  <si>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</si>
  <si>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</si>
  <si>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</si>
  <si>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</si>
  <si>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</si>
  <si>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</si>
  <si>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</si>
  <si>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</si>
  <si>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</si>
  <si>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</si>
  <si>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</si>
  <si>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</si>
  <si>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</si>
  <si>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</si>
  <si>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</si>
  <si>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</si>
  <si>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</si>
  <si>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</si>
  <si>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</si>
  <si>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</si>
  <si>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</si>
  <si>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</si>
  <si>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</si>
  <si>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</si>
  <si>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</si>
  <si>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</si>
  <si>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</si>
  <si>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</si>
  <si>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</si>
  <si>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</si>
  <si>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</si>
  <si>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</si>
  <si>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</si>
  <si>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</si>
  <si>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</si>
  <si>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</si>
  <si>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</si>
  <si>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</si>
  <si>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</si>
  <si>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</si>
  <si>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</si>
  <si>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</si>
  <si>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</si>
  <si>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</si>
  <si>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</si>
  <si>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</si>
  <si>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</si>
  <si>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</si>
  <si>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</si>
  <si>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</si>
  <si>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</si>
  <si>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</si>
  <si>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</si>
  <si>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</si>
  <si>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</si>
  <si>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</si>
  <si>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</si>
  <si>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</si>
  <si>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</si>
  <si>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</si>
  <si>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</si>
  <si>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</si>
  <si>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</si>
  <si>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</si>
  <si>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</si>
  <si>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</si>
  <si>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</si>
  <si>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</si>
  <si>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</si>
  <si>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</si>
  <si>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</si>
  <si>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</si>
  <si>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</si>
  <si>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</si>
  <si>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</si>
  <si>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</si>
  <si>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</si>
  <si>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</si>
  <si>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</si>
  <si>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</si>
  <si>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</si>
  <si>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</si>
  <si>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</si>
  <si>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</si>
  <si>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</si>
  <si>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</si>
  <si>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</si>
  <si>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</si>
  <si>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</si>
  <si>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</si>
  <si>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</si>
  <si>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</si>
  <si>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</si>
  <si>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</si>
  <si>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</si>
  <si>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</si>
  <si>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</si>
  <si>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</si>
  <si>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</si>
  <si>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</si>
  <si>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</si>
  <si>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</si>
  <si>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</si>
  <si>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</si>
  <si>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</si>
  <si>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</si>
  <si>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</si>
  <si>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</si>
  <si>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</si>
  <si>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</si>
  <si>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</si>
  <si>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</si>
  <si>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</si>
  <si>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</si>
  <si>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</si>
  <si>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</si>
  <si>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</si>
  <si>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</si>
  <si>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</si>
  <si>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</si>
  <si>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</si>
  <si>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</si>
  <si>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</si>
  <si>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</si>
  <si>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</si>
  <si>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</si>
  <si>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</si>
  <si>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</si>
  <si>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</si>
  <si>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</si>
  <si>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</si>
  <si>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</si>
  <si>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</si>
  <si>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</si>
  <si>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</si>
  <si>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</si>
  <si>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</si>
  <si>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</si>
  <si>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</si>
  <si>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</si>
  <si>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</si>
  <si>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</si>
  <si>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</si>
  <si>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</si>
  <si>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</si>
  <si>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</si>
  <si>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</si>
  <si>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</si>
  <si>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</si>
  <si>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</si>
  <si>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</si>
  <si>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</si>
  <si>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</si>
  <si>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</si>
  <si>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</si>
  <si>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</si>
  <si>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</si>
  <si>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</si>
  <si>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</si>
  <si>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</si>
  <si>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</si>
  <si>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</si>
  <si>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</si>
  <si>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</si>
  <si>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</si>
  <si>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</si>
  <si>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</si>
  <si>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</si>
  <si>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</si>
  <si>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</si>
  <si>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</si>
  <si>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</si>
  <si>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</si>
  <si>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</si>
  <si>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</si>
  <si>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</si>
  <si>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</si>
  <si>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</si>
  <si>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</si>
  <si>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</si>
  <si>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</si>
  <si>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</si>
  <si>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</si>
  <si>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</si>
  <si>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</si>
  <si>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</si>
  <si>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</si>
  <si>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</si>
  <si>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</si>
  <si>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</si>
  <si>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</si>
  <si>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</si>
  <si>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</si>
  <si>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</si>
  <si>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</si>
  <si>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</si>
  <si>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</si>
  <si>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</si>
  <si>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</si>
  <si>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</si>
  <si>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</si>
  <si>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</si>
  <si>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</si>
  <si>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</si>
  <si>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</si>
  <si>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</si>
  <si>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</si>
  <si>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</si>
  <si>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</si>
  <si>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</si>
  <si>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</si>
  <si>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</si>
  <si>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</si>
  <si>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</si>
  <si>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</si>
  <si>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</si>
  <si>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</si>
  <si>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</si>
  <si>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</si>
  <si>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</si>
  <si>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</si>
  <si>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</si>
  <si>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</si>
  <si>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</si>
  <si>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</si>
  <si>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</si>
  <si>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</si>
  <si>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</si>
  <si>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</si>
  <si>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</si>
  <si>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</si>
  <si>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</si>
  <si>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</si>
  <si>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</si>
  <si>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</si>
  <si>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</si>
  <si>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</si>
  <si>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</si>
  <si>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</si>
  <si>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</si>
  <si>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</si>
  <si>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</si>
  <si>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</si>
  <si>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</si>
  <si>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</si>
  <si>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</si>
  <si>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</si>
  <si>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</si>
  <si>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</si>
  <si>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</si>
  <si>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</si>
  <si>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</si>
  <si>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</si>
  <si>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</si>
  <si>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</si>
  <si>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</si>
  <si>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</si>
  <si>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</si>
  <si>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</si>
  <si>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</si>
  <si>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</si>
  <si>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</si>
  <si>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</si>
  <si>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</si>
  <si>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</si>
  <si>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</si>
  <si>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</si>
  <si>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</si>
  <si>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</si>
  <si>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</si>
  <si>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</si>
  <si>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</si>
  <si>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</si>
  <si>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</si>
  <si>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</si>
  <si>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</si>
  <si>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</si>
  <si>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</si>
  <si>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</si>
  <si>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</si>
  <si>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</si>
  <si>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</si>
  <si>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</si>
  <si>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</si>
  <si>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</si>
  <si>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</si>
  <si>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</si>
  <si>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</si>
  <si>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</si>
  <si>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</si>
  <si>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</si>
  <si>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</si>
  <si>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</si>
  <si>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</si>
  <si>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</si>
  <si>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</si>
  <si>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</si>
  <si>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</si>
  <si>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</si>
  <si>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</si>
  <si>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</si>
  <si>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</si>
  <si>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</si>
  <si>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</si>
  <si>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</si>
  <si>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</si>
  <si>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</si>
  <si>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</si>
  <si>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</si>
  <si>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</si>
  <si>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</si>
  <si>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</si>
  <si>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</si>
  <si>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</si>
  <si>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</si>
  <si>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</si>
  <si>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</si>
  <si>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</si>
  <si>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</si>
  <si>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</si>
  <si>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</si>
  <si>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</si>
  <si>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</si>
  <si>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</si>
  <si>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</si>
  <si>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</si>
  <si>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</si>
  <si>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</si>
  <si>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</si>
  <si>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</si>
  <si>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</si>
  <si>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</si>
  <si>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</si>
  <si>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</si>
  <si>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</si>
  <si>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</si>
  <si>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</si>
  <si>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</si>
  <si>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</si>
  <si>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</si>
  <si>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</si>
  <si>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</si>
  <si>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</si>
  <si>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</si>
  <si>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</si>
  <si>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</si>
  <si>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</si>
  <si>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</si>
  <si>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</si>
  <si>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</si>
  <si>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</si>
  <si>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</si>
  <si>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</si>
  <si>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</si>
  <si>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</si>
  <si>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</si>
  <si>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</si>
  <si>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</si>
  <si>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</si>
  <si>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</si>
  <si>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</si>
  <si>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</si>
  <si>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</si>
  <si>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</si>
  <si>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</si>
  <si>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</si>
  <si>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</si>
  <si>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</si>
  <si>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</si>
  <si>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</si>
  <si>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</si>
  <si>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</si>
  <si>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</si>
  <si>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</si>
  <si>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</si>
  <si>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</si>
  <si>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</si>
  <si>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</si>
  <si>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</si>
  <si>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</si>
  <si>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</si>
  <si>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</si>
  <si>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</si>
  <si>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</si>
  <si>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</si>
  <si>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</si>
  <si>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</si>
  <si>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</si>
  <si>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</si>
  <si>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</si>
  <si>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</si>
  <si>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</si>
  <si>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</si>
  <si>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</si>
  <si>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</si>
  <si>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</si>
  <si>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</si>
  <si>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</si>
  <si>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</si>
  <si>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</si>
  <si>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</si>
  <si>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</si>
  <si>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</si>
  <si>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</si>
  <si>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</si>
  <si>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</si>
  <si>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</si>
  <si>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</si>
  <si>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</si>
  <si>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</si>
  <si>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</si>
  <si>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</si>
  <si>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</si>
  <si>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</si>
  <si>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</si>
  <si>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</si>
  <si>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</si>
  <si>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</si>
  <si>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</si>
  <si>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</si>
  <si>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</si>
  <si>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</si>
  <si>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</si>
  <si>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</si>
  <si>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</si>
  <si>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</si>
  <si>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</si>
  <si>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</si>
  <si>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</si>
  <si>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</si>
  <si>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</si>
  <si>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</si>
  <si>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</si>
  <si>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</si>
  <si>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</si>
  <si>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</si>
  <si>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</si>
  <si>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</si>
  <si>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</si>
  <si>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</si>
  <si>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</si>
  <si>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</si>
  <si>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</si>
  <si>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</si>
  <si>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</si>
  <si>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</si>
  <si>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</si>
  <si>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</si>
  <si>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</si>
  <si>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</si>
  <si>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</si>
  <si>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</si>
  <si>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</si>
  <si>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</si>
  <si>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</si>
  <si>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</si>
  <si>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</si>
  <si>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</si>
  <si>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</si>
  <si>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</si>
  <si>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</si>
  <si>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</si>
  <si>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</si>
  <si>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</si>
  <si>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</si>
  <si>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</si>
  <si>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</si>
  <si>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</si>
  <si>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</si>
  <si>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</si>
  <si>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</si>
  <si>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</si>
  <si>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</si>
  <si>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</si>
  <si>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</si>
  <si>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</si>
  <si>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</si>
  <si>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</si>
  <si>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</si>
  <si>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</si>
  <si>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</si>
  <si>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</si>
  <si>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</si>
  <si>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</si>
  <si>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</si>
  <si>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</si>
  <si>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</si>
  <si>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</si>
  <si>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</si>
  <si>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</si>
  <si>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</si>
  <si>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</si>
  <si>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</si>
  <si>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</si>
  <si>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</si>
  <si>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</si>
  <si>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</si>
  <si>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</si>
  <si>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</si>
  <si>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</si>
  <si>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</si>
  <si>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</si>
  <si>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</si>
  <si>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</si>
  <si>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</si>
  <si>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</si>
  <si>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</si>
  <si>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</si>
  <si>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</si>
  <si>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</si>
  <si>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</si>
  <si>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</si>
  <si>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</si>
  <si>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</si>
  <si>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</si>
  <si>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</si>
  <si>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</si>
  <si>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</si>
  <si>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</si>
  <si>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</si>
  <si>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</si>
  <si>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</si>
  <si>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</si>
  <si>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</si>
  <si>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</si>
  <si>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</si>
  <si>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</si>
  <si>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</si>
  <si>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</si>
  <si>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</si>
  <si>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</si>
  <si>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</si>
  <si>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</si>
  <si>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</si>
  <si>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</si>
  <si>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</si>
  <si>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</si>
  <si>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</si>
  <si>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</si>
  <si>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</si>
  <si>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</si>
  <si>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</si>
  <si>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</si>
  <si>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</si>
  <si>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</si>
  <si>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</si>
  <si>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</si>
  <si>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</si>
  <si>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</si>
  <si>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</si>
  <si>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</si>
  <si>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</si>
  <si>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</si>
  <si>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</si>
  <si>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</si>
  <si>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</si>
  <si>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</si>
  <si>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</si>
  <si>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</si>
  <si>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</si>
  <si>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</si>
  <si>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</si>
  <si>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</si>
  <si>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</si>
  <si>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</si>
  <si>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</si>
  <si>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</si>
  <si>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</si>
  <si>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TT-20251116-02350</t>
  </si>
  <si>
    <t xml:space="preserve"> PCM-20250215-00000830 </t>
  </si>
  <si>
    <t>LTE site still down and  site located in aramco area access issue need special permission</t>
  </si>
  <si>
    <t>no pcm</t>
  </si>
  <si>
    <t>rab0474</t>
  </si>
  <si>
    <t>site was down from hub site RAB0656 AND STUCK THEN SITE POWER CUT AND TEAM CHECK /60 min</t>
  </si>
  <si>
    <t xml:space="preserve">PCM-20251116-00002350	</t>
  </si>
  <si>
    <t>jed2038</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</si>
  <si>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</si>
  <si>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</si>
  <si>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</si>
  <si>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</si>
  <si>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</si>
  <si>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</si>
  <si>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</si>
  <si>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</si>
  <si>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</si>
  <si>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</si>
  <si>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</si>
  <si>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PCM-20251116-00002074</t>
  </si>
  <si>
    <t>site under night access due to Site located in deep valleys &amp; dangerous area // team will check by morining</t>
  </si>
  <si>
    <t>PCM-20251116-00002307</t>
  </si>
  <si>
    <t>remaining ETA 15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</si>
</sst>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22" fontId="27" fillId="2" borderId="7" xfId="0" applyNumberFormat="1" applyFont="1" applyFill="1" applyBorder="1" applyAlignment="1">
      <alignment horizontal="center" vertical="center" wrapText="1"/>
    </xf>
    <xf numFmtId="0" fontId="22" fillId="0" borderId="8" xfId="0" applyFont="1" applyBorder="1" applyAlignment="1">
      <alignment wrapText="1"/>
    </xf>
    <xf numFmtId="0" fontId="20" fillId="9" borderId="9"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8" totalsRowShown="0" headerRowDxfId="15" dataDxfId="14" headerRowBorderDxfId="12" tableBorderDxfId="13">
  <autoFilter ref="A1:L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315.053787037039</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45978.002212962965</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45978.002212962965</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45978.002212962965</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45978.002212962965</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45978.002212962965</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45978.002212962965</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45978.002212962965</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45978.002212962965</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45978.002212962965</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45978.002212962965</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45978.002212962965</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45978.002212962965</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45978.002212962965</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45978.002212962965</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45978.002212962965</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45978.002212962965</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45978.002212962965</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45978.002212962965</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45978.002212962965</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45978.002212962965</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45978.002212962965</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45978.002212962965</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45978.002212962965</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45978.002212962965</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45978.002212962965</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45978.002212962965</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45978.002212962965</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45978.002212962965</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45978.002212962965</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45978.002212962965</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45978.002212962965</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45978.002212962965</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45978.002212962965</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45978.002212962965</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45978.002212962965</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45978.002212962965</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45978.002212962965</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45978.002212962965</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45978.002212962965</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45978.002212962965</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45978.002212962965</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45978.002212962965</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45978.002212962965</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45978.002212962965</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45978.002212962965</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45978.002212962965</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45978.002212962965</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45978.002212962965</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45978.002212962965</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45978.002212962965</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45978.002212962965</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45978.002212962965</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45978.002212962965</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45978.002212962965</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45978.002212962965</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45978.002212962965</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45978.002212962965</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45978.002212962965</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45978.002212962965</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45978.002212962965</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45978.002212962965</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45978.002212962965</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45978.002212962965</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45978.002212962965</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45978.002212962965</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45978.002212962965</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45978.002212962965</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45978.002212962965</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45978.002212962965</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45978.002212962965</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45978.002212962965</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45978.002212962965</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45978.002212962965</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45978.002212962965</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451056A5-8472-4D9A-9A4C-3F455CCC7BC1}"/>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tabSelected="1" workbookViewId="0">
      <pane ySplit="4" topLeftCell="A5" activePane="bottomLeft" state="frozen"/>
      <selection pane="bottomLeft" activeCell="A7" sqref="A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153.00237500000367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1.5658703703738865</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25811</v>
      </c>
      <c r="E5" s="103" t="s">
        <v>39021</v>
      </c>
      <c r="F5" s="104"/>
      <c r="G5" s="105">
        <f ca="1">IFERROR(NOW()-F5,"-")</f>
        <v>45978.002212962965</v>
      </c>
      <c r="H5" s="104">
        <v>45977.99009259259</v>
      </c>
      <c r="I5" s="18" t="str">
        <f>IFERROR(VLOOKUP(D5,DB!A:F,6,0),"")</f>
        <v>Generator-SG</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45978.002212962965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41"/>
      <c r="E7" s="103"/>
      <c r="F7" s="104"/>
      <c r="G7" s="105">
        <f ca="1">IFERROR(NOW()-F7,"-")</f>
        <v>45978.002212962965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45978.002212962965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45978.002212962965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0"/>
      <c r="B10" s="61" t="str">
        <f>IFERROR(VLOOKUP(D10,DB!A:K,11,0),"")</f>
        <v/>
      </c>
      <c r="C10" s="61"/>
      <c r="D10" s="61"/>
      <c r="E10" s="85"/>
      <c r="F10" s="74"/>
      <c r="G10" s="75">
        <f ca="1">IFERROR(NOW()-F10,"-")</f>
        <v>45978.002212962965</v>
      </c>
      <c r="H10" s="74"/>
      <c r="I10" s="61" t="str">
        <f>IFERROR(VLOOKUP(D10,DB!A:F,6,0),"")</f>
        <v/>
      </c>
      <c r="J10" s="61" t="str">
        <f>IFERROR(VLOOKUP(D10,DB!A:G,7,0),"")</f>
        <v/>
      </c>
      <c r="K10" s="86"/>
      <c r="L10" s="61" t="str">
        <f>IFERROR(VLOOKUP(D10,DB!A:I,9,0),"")</f>
        <v/>
      </c>
      <c r="M10" s="113"/>
      <c r="N10" s="113"/>
      <c r="O10" s="113"/>
      <c r="P10" s="113"/>
      <c r="Q10" s="113"/>
      <c r="R10" s="113"/>
      <c r="S10" s="113"/>
      <c r="T10" s="113"/>
      <c r="U10" s="113"/>
      <c r="V10" s="113"/>
      <c r="W10" s="113"/>
      <c r="X10" s="113"/>
      <c r="Y10" s="113"/>
      <c r="Z10" s="113"/>
      <c r="AA10" s="113"/>
      <c r="AB10" s="113"/>
      <c r="AC10" s="113"/>
      <c r="AD10" s="113"/>
      <c r="AE10" s="113"/>
      <c r="AF10" s="113"/>
      <c r="AG10" s="113"/>
      <c r="AH10" s="113"/>
      <c r="AI10" s="113"/>
      <c r="AJ10" s="113"/>
      <c r="AK10" s="113"/>
      <c r="AL10" s="113"/>
      <c r="AM10" s="113"/>
      <c r="AN10" s="113"/>
      <c r="AO10" s="113"/>
      <c r="AP10" s="113"/>
      <c r="AQ10" s="113"/>
      <c r="AR10" s="113"/>
      <c r="AS10" s="113"/>
      <c r="AT10" s="113"/>
      <c r="AU10" s="113"/>
      <c r="AV10" s="113"/>
      <c r="AW10" s="113"/>
      <c r="AX10" s="113"/>
      <c r="AY10" s="113"/>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c r="BX10" s="113"/>
      <c r="BY10" s="113"/>
      <c r="BZ10" s="113"/>
      <c r="CA10" s="113"/>
      <c r="CB10" s="113"/>
      <c r="CC10" s="113"/>
      <c r="CD10" s="113"/>
      <c r="CE10" s="113"/>
      <c r="CF10" s="113"/>
      <c r="CG10" s="113"/>
      <c r="CH10" s="113"/>
      <c r="CI10" s="113"/>
      <c r="CJ10" s="114"/>
    </row>
    <row r="11" spans="1:88" ht="31.5" customHeight="1">
      <c r="A11" s="102"/>
      <c r="B11" s="18" t="str">
        <f>IFERROR(VLOOKUP(D11,DB!A:K,11,0),"")</f>
        <v/>
      </c>
      <c r="C11" s="18"/>
      <c r="D11" s="18"/>
      <c r="E11" s="103"/>
      <c r="F11" s="104"/>
      <c r="G11" s="105">
        <f ca="1">IFERROR(NOW()-F11,"-")</f>
        <v>45978.002212962965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45978.002212962965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45978.002212962965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45978.002212962965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45978.002212962965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45978.002212962965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45978.002212962965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45978.002212962965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45978.002212962965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45978.002212962965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45978.002212962965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45978.002212962965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45978.002212962965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45978.002212962965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45978.002212962965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45978.002212962965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45978.002212962965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45978.002212962965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45978.002212962965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45978.002212962965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45978.002212962965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45978.002212962965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45978.002212962965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45978.002212962965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45978.002212962965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45978.002212962965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45978.002212962965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45978.002212962965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45978.002212962965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45978.002212962965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45978.002212962965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45978.002212962965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45978.002212962965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45978.002212962965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45978.002212962965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45978.002212962965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45978.002212962965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45978.002212962965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45978.002212962965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45978.002212962965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45978.002212962965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45978.002212962965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45978.002212962965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45978.002212962965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45978.002212962965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45978.002212962965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45978.002212962965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45978.002212962965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45978.002212962965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45978.002212962965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45978.002212962965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45978.002212962965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45978.002212962965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45978.002212962965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45978.002212962965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45978.002212962965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45978.002212962965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45978.002212962965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45978.002212962965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45978.002212962965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45978.002212962965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45978.002212962965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45978.002212962965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45978.002212962965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45978.002212962965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45978.002212962965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45978.002212962965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45978.002212962965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45978.002212962965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45978.002212962965</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45978.002212962965</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45978.002212962965</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45978.002212962965</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45978.002212962965</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45978.002212962965</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45978.002212962965</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45978.002212962965</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45978.002212962965</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45978.002212962965</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45978.002212962965</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45978.002212962965</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45978.002212962965</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45978.002212962965</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45978.002212962965</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45978.002212962965</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45978.002212962965</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45978.002212962965</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45978.002212962965</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45978.002212962965</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45978.002212962965</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45978.002212962965</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45978.002212962965</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45978.002212962965</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45978.002212962965</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45978.002212962965</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45978.002212962965</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45978.002212962965</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45978.002212962965</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45978.002212962965</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45978.002212962965</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45978.002212962965</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45978.002212962965</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45978.002212962965</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45978.002212962965</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45978.002212962965</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45978.002212962965</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45978.002212962965</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45978.002212962965</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45978.002212962965</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45978.002212962965</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45978.002212962965</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45978.002212962965</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45978.002212962965</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45978.002212962965</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45978.002212962965</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45978.002212962965</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45978.002212962965</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45978.002212962965</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45978.002212962965</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45978.002212962965</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45978.002212962965</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45978.002212962965</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45978.002212962965</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45978.002212962965</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45978.002212962965</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45978.002212962965</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45978.002212962965</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45978.002212962965</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45978.002212962965</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45978.002212962965</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45978.002212962965</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45978.002212962965</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45978.002212962965</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45978.002212962965</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45978.002212962965</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45978.002212962965</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45978.002212962965</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45978.002212962965</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45978.002212962965</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45978.002212962965</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45978.002212962965</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45978.002212962965</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45978.002212962965</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45978.002212962965</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45978.002212962965</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45978.002212962965</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45978.002212962965</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45978.002212962965</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45978.002212962965</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45978.002212962965</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45978.002212962965</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45978.002212962965</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45978.002212962965</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45978.002212962965</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45978.002212962965</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45978.002212962965</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45978.002212962965</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45978.002212962965</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45978.002212962965</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45978.002212962965</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45978.002212962965</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45978.002212962965</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45978.002212962965</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45978.002212962965</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45978.002212962965</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45978.002212962965</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45978.002212962965</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45978.002212962965</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45978.002212962965</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45978.002212962965</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45978.002212962965</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45978.002212962965</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45978.002212962965</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45978.002212962965</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45978.002212962965</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45978.002212962965</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45978.002212962965</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45978.002212962965</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45978.002212962965</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45978.002212962965</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45978.002212962965</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45978.002212962965</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45978.002212962965</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45978.002212962965</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45978.002212962965</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45978.002212962965</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45978.002212962965</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45978.002212962965</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45978.002212962965</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45978.002212962965</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45978.002212962965</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45978.002212962965</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45978.002212962965</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45978.002212962965</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45978.002212962965</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45978.002212962965</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45978.002212962965</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45978.002212962965</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45978.002212962965</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45978.002212962965</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45978.002212962965</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45978.002212962965</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45978.002212962965</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45978.002212962965</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45978.002212962965</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45978.002212962965</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45978.002212962965</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45978.002212962965</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45978.002212962965</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45978.002212962965</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8" t="str">
        <f>IFERROR(VLOOKUP(D221,DB!A:K,11,0),"")</f>
        <v/>
      </c>
      <c r="C221" s="18"/>
      <c r="D221" s="18"/>
      <c r="E221" s="103"/>
      <c r="F221" s="104"/>
      <c r="G221" s="105">
        <f ca="1">IFERROR(NOW()-F221,"-")</f>
        <v>45978.002212962965</v>
      </c>
      <c r="H221" s="10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6" sqref="D6"/>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45978.002212962965</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45978.002212962965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45978.002212962965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45978.002212962965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45978.002212962965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45978.002212962965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45978.002212962965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45978.002212962965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45978.002212962965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45978.002212962965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45978.002212962965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45978.002212962965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45978.002212962965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45978.002212962965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45978.002212962965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45978.002212962965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45978.002212962965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45978.002212962965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45978.002212962965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45978.002212962965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45978.002212962965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45978.002212962965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45978.002212962965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45978.002212962965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45978.002212962965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45978.002212962965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45978.002212962965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45978.002212962965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45978.002212962965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45978.002212962965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45978.002212962965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45978.002212962965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45978.002212962965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45978.002212962965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45978.002212962965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45978.002212962965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45978.002212962965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45978.002212962965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45978.002212962965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45978.002212962965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45978.002212962965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45978.002212962965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45978.002212962965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45978.002212962965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45978.002212962965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45978.002212962965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45978.002212962965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45978.002212962965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45978.002212962965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45978.002212962965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45978.002212962965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45978.002212962965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45978.002212962965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45978.002212962965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45978.002212962965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45978.002212962965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45978.002212962965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45978.002212962965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45978.002212962965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45978.002212962965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45978.002212962965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45978.002212962965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45978.002212962965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45978.002212962965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45978.002212962965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45978.002212962965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45978.002212962965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45978.002212962965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45978.002212962965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45978.002212962965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45978.002212962965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45978.002212962965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45978.002212962965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45978.002212962965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45978.002212962965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45978.002212962965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45978.002212962965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45978.002212962965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45978.002212962965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45978.002212962965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45978.002212962965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45978.002212962965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45978.002212962965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45978.002212962965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45978.002212962965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45978.002212962965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45978.002212962965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45978.002212962965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45978.002212962965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45978.002212962965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45978.002212962965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45978.002212962965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45978.002212962965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45978.002212962965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45978.002212962965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45978.002212962965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45978.002212962965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45978.002212962965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45978.002212962965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45978.002212962965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45978.002212962965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45978.002212962965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45978.002212962965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45978.002212962965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45978.002212962965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45978.002212962965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45978.002212962965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45978.002212962965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45978.002212962965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45978.002212962965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45978.002212962965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45978.002212962965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45978.002212962965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45978.002212962965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45978.002212962965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45978.002212962965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45978.002212962965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45978.002212962965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45978.002212962965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45978.002212962965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45978.002212962965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45978.002212962965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45978.002212962965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45978.002212962965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45978.002212962965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45978.002212962965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45978.002212962965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45978.002212962965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45978.002212962965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45978.002212962965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45978.002212962965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45978.002212962965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45978.002212962965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45978.002212962965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45978.002212962965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45978.002212962965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45978.002212962965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45978.002212962965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45978.002212962965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45978.002212962965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45978.002212962965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45978.002212962965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45978.002212962965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45978.002212962965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45978.002212962965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45978.002212962965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45978.002212962965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45978.002212962965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45978.002212962965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45978.002212962965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45978.002212962965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45978.002212962965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45978.002212962965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45978.002212962965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45978.002212962965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45978.002212962965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45978.002212962965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45978.002212962965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45978.002212962965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45978.002212962965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45978.002212962965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45978.002212962965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45978.002212962965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45978.002212962965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45978.002212962965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45978.002212962965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45978.002212962965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45978.002212962965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45978.002212962965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45978.002212962965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45978.002212962965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45978.002212962965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45978.002212962965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45978.002212962965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45978.002212962965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45978.002212962965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45978.002212962965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45978.002212962965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45978.002212962965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45978.002212962965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45978.002212962965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45978.002212962965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45978.002212962965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45978.002212962965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45978.002212962965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45978.002212962965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45978.002212962965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45978.002212962965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45978.002212962965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45978.002212962965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45978.002212962965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45978.002212962965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45978.002212962965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45978.002212962965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45978.002212962965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45978.002212962965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45978.002212962965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45978.002212962965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45978.002212962965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45978.002212962965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45978.002212962965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45978.002212962965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45978.002212962965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45978.002212962965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45978.002212962965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45978.002212962965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45978.002212962965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45978.002212962965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45978.002212962965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45978.002212962965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45978.002212962965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45978.002212962965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45978.002212962965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45978.002212962965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45978.002212962965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45978.002212962965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45978.002212962965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45978.002212962965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45978.002212962965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45978.002212962965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45978.002212962965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45978.002212962965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45978.002212962965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45978.002212962965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45978.002212962965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45978.002212962965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45978.002212962965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45978.002212962965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45978.002212962965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45978.002212962965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45978.002212962965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45978.002212962965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45978.002212962965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45978.002212962965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45978.002212962965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45978.002212962965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45978.002212962965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45978.002212962965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45978.002212962965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45978.002212962965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45978.002212962965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45978.002212962965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45978.002212962965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45978.002212962965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45978.002212962965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45978.002212962965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45978.002212962965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45978.002212962965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45978.002212962965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45978.002212962965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45978.002212962965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45978.002212962965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45978.002212962965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45978.002212962965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45978.002212962965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45978.002212962965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45978.002212962965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45978.002212962965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45978.002212962965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45978.002212962965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45978.002212962965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45978.002212962965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45978.002212962965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45978.002212962965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45978.002212962965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45978.002212962965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45978.002212962965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45978.002212962965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45978.002212962965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45978.002212962965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45978.002212962965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45978.002212962965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45978.002212962965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45978.002212962965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45978.002212962965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45978.002212962965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45978.002212962965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45978.002212962965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45978.002212962965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45978.002212962965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45978.002212962965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45978.002212962965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45978.002212962965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45978.002212962965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45978.002212962965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45978.002212962965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45978.002212962965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45978.002212962965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45978.002212962965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45978.002212962965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45978.002212962965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45978.002212962965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45978.002212962965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45978.002212962965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45978.002212962965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45978.002212962965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45978.002212962965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45978.002212962965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45978.002212962965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45978.002212962965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45978.002212962965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45978.002212962965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45978.002212962965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45978.002212962965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45978.002212962965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45978.002212962965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45978.002212962965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45978.002212962965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45978.002212962965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45978.002212962965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45978.002212962965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45978.002212962965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45978.002212962965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45978.002212962965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45978.002212962965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45978.002212962965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45978.002212962965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45978.002212962965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45978.002212962965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45978.002212962965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45978.002212962965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45978.002212962965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45978.002212962965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45978.002212962965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45978.002212962965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45978.002212962965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45978.002212962965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45978.002212962965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45978.002212962965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45978.002212962965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45978.002212962965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45978.002212962965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45978.002212962965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45978.002212962965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45978.002212962965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45978.002212962965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45978.002212962965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45978.002212962965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45978.002212962965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45978.002212962965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45978.002212962965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45978.002212962965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45978.002212962965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45978.002212962965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45978.002212962965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45978.002212962965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45978.002212962965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45978.002212962965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45978.002212962965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45978.002212962965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45978.002212962965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45978.002212962965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45978.002212962965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45978.002212962965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45978.002212962965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45978.002212962965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45978.002212962965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45978.002212962965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45978.002212962965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45978.002212962965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45978.002212962965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45978.002212962965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45978.002212962965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45978.002212962965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45978.002212962965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45978.002212962965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45978.002212962965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45978.002212962965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45978.002212962965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45978.002212962965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45978.002212962965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45978.002212962965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45978.002212962965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45978.002212962965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45978.002212962965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45978.002212962965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45978.002212962965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45978.002212962965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45978.002212962965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45978.002212962965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45978.002212962965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45978.002212962965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45978.002212962965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45978.002212962965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45978.002212962965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45978.002212962965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45978.002212962965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45978.002212962965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45978.002212962965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45978.002212962965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45978.002212962965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45978.002212962965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45978.002212962965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45978.002212962965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45978.002212962965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45978.002212962965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45978.002212962965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45978.002212962965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45978.002212962965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45978.002212962965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45978.002212962965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45978.002212962965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45978.002212962965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45978.002212962965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45978.002212962965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45978.002212962965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45978.002212962965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45978.002212962965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45978.002212962965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45978.002212962965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45978.002212962965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45978.002212962965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45978.002212962965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45978.002212962965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45978.002212962965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45978.002212962965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45978.002212962965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45978.002212962965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45978.002212962965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45978.002212962965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45978.002212962965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45978.002212962965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45978.002212962965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45978.002212962965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45978.002212962965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45978.002212962965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45978.002212962965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45978.002212962965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45978.002212962965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45978.002212962965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45978.002212962965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45978.002212962965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45978.002212962965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45978.002212962965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45978.002212962965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45978.002212962965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45978.002212962965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45978.002212962965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45978.002212962965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45978.002212962965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45978.002212962965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45978.002212962965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45978.002212962965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45978.002212962965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45978.002212962965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45978.002212962965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45978.002212962965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45978.002212962965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45978.002212962965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45978.002212962965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45978.002212962965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45978.002212962965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45978.002212962965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45978.002212962965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45978.002212962965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45978.002212962965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45978.002212962965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45978.002212962965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45978.002212962965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45978.002212962965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45978.002212962965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45978.002212962965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45978.002212962965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45978.002212962965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45978.002212962965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45978.002212962965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45978.002212962965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45978.002212962965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45978.002212962965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45978.002212962965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45978.002212962965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45978.002212962965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45978.002212962965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45978.002212962965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45978.002212962965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45978.002212962965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45978.002212962965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45978.002212962965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45978.002212962965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45978.002212962965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45978.002212962965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45978.002212962965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45978.002212962965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45978.002212962965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45978.002212962965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45978.002212962965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45978.002212962965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45978.002212962965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45978.002212962965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45978.002212962965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45978.002212962965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45978.002212962965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45978.002212962965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45978.002212962965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45978.002212962965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45978.002212962965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45978.002212962965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45978.002212962965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45978.002212962965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45978.002212962965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45978.002212962965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45978.002212962965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45978.002212962965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45978.002212962965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45978.002212962965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45978.002212962965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45978.002212962965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45978.002212962965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45978.002212962965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45978.002212962965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45978.002212962965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45978.002212962965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45978.002212962965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45978.002212962965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45978.002212962965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45978.002212962965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45978.002212962965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45978.002212962965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45978.002212962965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45978.002212962965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45978.002212962965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45978.002212962965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45978.002212962965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45978.002212962965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45978.002212962965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45978.002212962965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45978.002212962965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45978.002212962965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45978.002212962965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45978.002212962965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45978.002212962965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45978.002212962965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45978.002212962965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45978.002212962965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45978.002212962965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45978.002212962965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45978.002212962965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45978.002212962965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45978.002212962965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45978.002212962965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45978.002212962965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45978.002212962965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45978.002212962965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45978.002212962965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45978.002212962965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45978.002212962965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45978.002212962965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45978.002212962965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45978.002212962965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45978.002212962965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45978.002212962965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45978.002212962965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45978.002212962965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45978.002212962965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45978.002212962965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45978.002212962965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45978.002212962965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45978.002212962965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45978.002212962965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45978.002212962965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45978.002212962965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45978.002212962965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45978.002212962965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45978.002212962965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45978.002212962965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45978.002212962965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45978.002212962965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45978.002212962965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45978.002212962965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45978.002212962965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45978.002212962965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45978.002212962965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45978.002212962965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45978.002212962965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45978.002212962965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45978.002212962965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45978.002212962965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45978.002212962965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45978.002212962965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45978.002212962965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45978.002212962965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45978.002212962965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45978.002212962965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45978.002212962965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45978.002212962965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45978.002212962965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45978.002212962965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45978.002212962965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45978.002212962965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45978.002212962965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45978.002212962965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45978.002212962965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45978.002212962965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45978.002212962965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45978.002212962965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45978.002212962965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45978.002212962965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45978.002212962965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45978.002212962965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45978.002212962965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45978.002212962965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45978.002212962965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45978.002212962965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45978.002212962965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45978.002212962965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45978.002212962965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45978.002212962965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45978.002212962965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45978.002212962965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45978.002212962965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45978.002212962965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45978.002212962965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45978.002212962965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45978.002212962965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45978.002212962965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45978.002212962965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45978.002212962965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45978.002212962965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45978.002212962965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45978.002212962965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45978.002212962965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45978.002212962965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45978.002212962965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45978.002212962965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45978.002212962965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45978.002212962965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45978.002212962965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45978.002212962965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45978.002212962965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45978.002212962965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45978.002212962965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45978.002212962965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45978.002212962965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45978.002212962965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45978.002212962965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45978.002212962965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45978.002212962965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45978.002212962965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45978.002212962965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45978.002212962965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45978.002212962965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45978.002212962965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45978.002212962965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45978.002212962965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45978.002212962965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45978.002212962965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45978.002212962965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45978.002212962965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45978.002212962965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45978.002212962965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45978.002212962965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45978.002212962965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45978.002212962965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45978.002212962965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45978.002212962965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45978.002212962965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45978.002212962965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45978.002212962965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45978.002212962965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45978.002212962965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45978.002212962965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45978.002212962965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45978.002212962965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45978.002212962965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45978.002212962965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45978.002212962965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45978.002212962965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45978.002212962965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45978.002212962965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45978.002212962965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45978.002212962965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45978.002212962965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45978.002212962965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45978.002212962965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45978.002212962965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45978.002212962965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45978.002212962965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45978.002212962965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45978.002212962965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45978.002212962965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45978.002212962965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45978.002212962965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45978.002212962965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45978.002212962965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45978.002212962965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45978.002212962965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45978.002212962965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45978.002212962965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45978.002212962965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45978.002212962965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45978.002212962965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45978.002212962965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45978.002212962965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45978.002212962965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45978.002212962965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45978.002212962965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45978.002212962965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45978.002212962965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45978.002212962965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45978.002212962965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45978.002212962965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45978.002212962965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45978.002212962965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45978.002212962965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45978.002212962965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45978.002212962965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45978.002212962965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45978.002212962965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45978.002212962965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45978.002212962965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45978.002212962965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45978.002212962965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45978.002212962965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45978.002212962965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45978.002212962965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45978.002212962965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45978.002212962965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45978.002212962965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45978.002212962965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45978.002212962965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45978.002212962965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45978.002212962965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45978.002212962965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45978.002212962965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45978.002212962965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45978.002212962965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45978.002212962965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45978.002212962965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45978.002212962965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45978.002212962965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45978.002212962965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45978.002212962965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45978.002212962965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45978.002212962965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45978.002212962965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45978.002212962965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45978.002212962965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45978.002212962965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45978.002212962965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45978.002212962965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45978.002212962965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45978.002212962965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45978.002212962965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45978.002212962965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45978.002212962965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45978.002212962965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45978.002212962965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45978.002212962965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45978.002212962965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45978.002212962965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45978.002212962965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45978.002212962965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45978.002212962965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45978.002212962965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45978.002212962965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45978.002212962965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45978.002212962965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45978.002212962965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45978.002212962965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45978.002212962965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45978.002212962965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45978.002212962965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45978.002212962965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45978.002212962965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45978.002212962965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45978.002212962965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45978.002212962965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45978.002212962965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45978.002212962965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45978.002212962965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45978.002212962965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45978.002212962965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45978.002212962965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45978.002212962965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45978.002212962965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45978.002212962965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45978.002212962965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45978.002212962965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45978.002212962965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45978.002212962965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45978.002212962965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45978.002212962965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45978.002212962965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45978.002212962965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45978.002212962965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45978.002212962965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45978.002212962965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45978.002212962965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45978.002212962965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45978.002212962965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45978.002212962965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45978.002212962965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45978.002212962965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45978.002212962965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45978.002212962965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45978.002212962965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45978.002212962965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45978.002212962965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45978.002212962965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45978.002212962965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45978.002212962965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45978.002212962965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45978.002212962965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45978.002212962965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45978.002212962965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45978.002212962965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45978.002212962965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45978.002212962965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45978.002212962965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45978.002212962965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45978.002212962965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45978.002212962965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45978.002212962965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45978.002212962965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45978.002212962965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45978.002212962965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45978.002212962965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45978.002212962965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45978.002212962965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45978.002212962965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45978.002212962965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45978.002212962965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45978.002212962965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45978.002212962965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45978.002212962965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45978.002212962965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45978.002212962965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45978.002212962965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45978.002212962965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45978.002212962965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45978.002212962965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45978.002212962965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45978.002212962965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45978.002212962965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45978.002212962965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45978.002212962965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45978.002212962965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45978.002212962965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45978.002212962965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45978.002212962965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45978.002212962965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45978.002212962965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45978.002212962965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45978.002212962965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45978.002212962965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45978.002212962965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45978.002212962965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45978.002212962965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45978.002212962965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45978.002212962965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45978.002212962965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45978.002212962965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45978.002212962965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45978.002212962965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45978.002212962965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45978.002212962965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45978.002212962965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45978.002212962965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45978.002212962965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45978.002212962965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45978.002212962965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45978.002212962965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45978.002212962965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45978.002212962965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45978.002212962965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45978.002212962965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45978.002212962965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45978.002212962965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45978.002212962965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45978.002212962965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45978.002212962965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45978.002212962965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45978.002212962965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45978.002212962965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45978.002212962965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45978.002212962965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45978.002212962965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45978.002212962965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45978.002212962965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45978.002212962965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45978.002212962965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45978.002212962965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45978.002212962965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45978.002212962965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45978.002212962965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45978.002212962965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45978.002212962965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45978.002212962965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45978.002212962965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45978.002212962965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45978.002212962965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45978.002212962965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45978.002212962965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45978.002212962965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45978.002212962965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45978.002212962965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45978.002212962965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45978.002212962965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45978.002212962965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45978.002212962965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45978.002212962965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45978.002212962965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45978.002212962965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45978.002212962965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45978.002212962965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45978.002212962965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45978.002212962965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45978.002212962965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45978.002212962965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45978.002212962965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45978.002212962965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45978.002212962965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45978.002212962965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45978.002212962965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45978.002212962965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45978.002212962965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45978.002212962965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45978.002212962965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45978.002212962965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45978.002212962965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45978.002212962965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45978.002212962965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45978.002212962965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45978.002212962965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45978.002212962965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45978.002212962965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45978.002212962965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45978.002212962965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45978.002212962965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45978.002212962965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45978.002212962965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45978.002212962965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45978.002212962965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45978.002212962965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45978.002212962965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45978.002212962965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45978.002212962965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45978.002212962965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45978.002212962965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45978.002212962965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45978.002212962965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45978.002212962965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45978.002212962965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45978.002212962965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45978.002212962965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45978.002212962965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45978.002212962965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45978.002212962965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45978.002212962965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45978.002212962965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45978.002212962965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45978.002212962965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45978.002212962965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45978.002212962965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45978.002212962965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45978.002212962965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45978.002212962965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45978.002212962965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45978.002212962965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45978.002212962965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45978.002212962965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45978.002212962965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45978.002212962965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45978.002212962965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45978.002212962965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45978.002212962965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45978.002212962965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45978.002212962965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45978.002212962965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45978.002212962965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45978.002212962965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45978.002212962965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45978.002212962965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45978.002212962965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45978.002212962965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45978.002212962965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45978.002212962965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45978.002212962965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45978.002212962965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45978.002212962965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45978.002212962965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45978.002212962965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45978.002212962965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45978.002212962965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45978.002212962965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45978.002212962965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45978.002212962965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45978.002212962965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45978.002212962965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45978.002212962965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45978.002212962965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45978.002212962965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45978.002212962965</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ca="1">IFERROR(NOW()-F2,"")</f>
        <v>274.52149537036894</v>
      </c>
      <c r="H2" s="96">
        <v>45703.474768518521</v>
      </c>
      <c r="I2" s="96" t="str">
        <f>IFERROR(VLOOKUP(D2,DB!A:F,6,0),"")</f>
        <v>SCECO</v>
      </c>
      <c r="J2" s="96" t="str">
        <f>IFERROR(VLOOKUP(D2,DB!A:G,7,0),"")</f>
        <v>Dead</v>
      </c>
      <c r="K2" s="98" t="s">
        <v>39109</v>
      </c>
      <c r="L2" s="92" t="str">
        <f>IFERROR(VLOOKUP(D2,DB!A:I,9,0),"")</f>
        <v>Latis</v>
      </c>
    </row>
    <row r="3" spans="1:16" ht="28.5" customHeight="1">
      <c r="A3" s="116" t="s">
        <v>39110</v>
      </c>
      <c r="B3" s="116" t="str">
        <f>IFERROR(VLOOKUP(D3,DB!A:K,11,0),"")</f>
        <v>R4</v>
      </c>
      <c r="C3" s="94">
        <v>3</v>
      </c>
      <c r="D3" s="92" t="s">
        <v>39111</v>
      </c>
      <c r="E3" s="95" t="s">
        <v>39021</v>
      </c>
      <c r="F3" s="96"/>
      <c r="G3" s="97">
        <f ca="1">IFERROR(NOW()-F3,"")</f>
        <v>45978.002212962965</v>
      </c>
      <c r="H3" s="96">
        <v>45977.902291666665</v>
      </c>
      <c r="I3" s="116" t="str">
        <f>IFERROR(VLOOKUP(D3,DB!A:F,6,0),"")</f>
        <v>SCECO</v>
      </c>
      <c r="J3" s="116" t="str">
        <f>IFERROR(VLOOKUP(D3,DB!A:G,7,0),"")</f>
        <v>Vandalized</v>
      </c>
      <c r="K3" s="98" t="s">
        <v>39112</v>
      </c>
      <c r="L3" s="92" t="str">
        <f>IFERROR(VLOOKUP(D3,DB!A:I,9,0),"")</f>
        <v>Latis</v>
      </c>
    </row>
    <row r="4" spans="1:16" ht="15" customHeight="1">
      <c r="A4" s="116" t="s">
        <v>39113</v>
      </c>
      <c r="B4" s="116" t="str">
        <f>IFERROR(VLOOKUP(D4,DB!A:K,11,0),"")</f>
        <v>R4</v>
      </c>
      <c r="C4" s="94">
        <v>1</v>
      </c>
      <c r="D4" s="98" t="s">
        <v>39114</v>
      </c>
      <c r="E4" s="95" t="s">
        <v>39021</v>
      </c>
      <c r="F4" s="96">
        <v>45977.942361111112</v>
      </c>
      <c r="G4" s="97">
        <f ca="1">IFERROR(NOW()-F4,"")</f>
        <v>5.9851851852727123E-2</v>
      </c>
      <c r="H4" s="96">
        <v>45977.975208333337</v>
      </c>
      <c r="I4" s="116" t="str">
        <f>IFERROR(VLOOKUP(D4,DB!A:F,6,0),"")</f>
        <v>SCECO</v>
      </c>
      <c r="J4" s="116" t="str">
        <f>IFERROR(VLOOKUP(D4,DB!A:G,7,0),"")</f>
        <v>In progress</v>
      </c>
      <c r="K4" s="98" t="s">
        <v>39115</v>
      </c>
      <c r="L4" s="92" t="str">
        <f>IFERROR(VLOOKUP(D4,DB!A:I,9,0),"")</f>
        <v>Latis</v>
      </c>
    </row>
    <row r="5" spans="1:16" ht="15" customHeight="1">
      <c r="A5" s="116"/>
      <c r="B5" s="116" t="str">
        <f>IFERROR(VLOOKUP(D6,DB!A:K,11,0),"")</f>
        <v/>
      </c>
      <c r="C5" s="94"/>
      <c r="D5" s="142"/>
      <c r="E5" s="95"/>
      <c r="F5" s="96"/>
      <c r="G5" s="97">
        <f ca="1">IFERROR(NOW()-F5,"")</f>
        <v>45978.002212962965</v>
      </c>
      <c r="H5" s="96"/>
      <c r="I5" s="116" t="str">
        <f>IFERROR(VLOOKUP(D6,DB!A:F,6,0),"")</f>
        <v/>
      </c>
      <c r="J5" s="116" t="str">
        <f>IFERROR(VLOOKUP(D6,DB!A:G,7,0),"")</f>
        <v/>
      </c>
      <c r="K5" s="98"/>
      <c r="L5" s="92" t="str">
        <f>IFERROR(VLOOKUP(D6,DB!A:I,9,0),"")</f>
        <v/>
      </c>
    </row>
    <row r="6" spans="1:16" ht="15" customHeight="1">
      <c r="A6" s="116"/>
      <c r="B6" s="116" t="str">
        <f>IFERROR(VLOOKUP(#REF!,DB!A:K,11,0),"")</f>
        <v/>
      </c>
      <c r="C6" s="94"/>
      <c r="D6" s="92"/>
      <c r="E6" s="95"/>
      <c r="F6" s="96"/>
      <c r="G6" s="97">
        <f ca="1">IFERROR(NOW()-F6,"")</f>
        <v>45978.002212962965</v>
      </c>
      <c r="H6" s="96"/>
      <c r="I6" s="116" t="str">
        <f>IFERROR(VLOOKUP(#REF!,DB!A:F,6,0),"")</f>
        <v/>
      </c>
      <c r="J6" s="116" t="str">
        <f>IFERROR(VLOOKUP(#REF!,DB!A:G,7,0),"")</f>
        <v/>
      </c>
      <c r="K6" s="98"/>
      <c r="L6" s="92" t="str">
        <f>IFERROR(VLOOKUP(#REF!,DB!A:I,9,0),"")</f>
        <v/>
      </c>
    </row>
    <row r="7" spans="1:16" ht="15" customHeight="1">
      <c r="A7" s="116"/>
      <c r="B7" s="116" t="str">
        <f>IFERROR(VLOOKUP(D7,DB!A:K,11,0),"")</f>
        <v/>
      </c>
      <c r="C7" s="94"/>
      <c r="D7" s="92"/>
      <c r="E7" s="95"/>
      <c r="F7" s="96"/>
      <c r="G7" s="97">
        <f ca="1">IFERROR(NOW()-F7,"")</f>
        <v>45978.002212962965</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45978.002212962965</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45978.002212962965</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45978.002212962965</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45978.002212962965</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45978.002212962965</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45978.002212962965</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45978.002212962965</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45978.002212962965</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45978.002212962965</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45978.002212962965</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45978.002212962965</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45978.002212962965</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45978.002212962965</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45978.002212962965</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45978.002212962965</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45978.002212962965</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45978.002212962965</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45978.002212962965</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45978.002212962965</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45978.002212962965</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45978.002212962965</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45978.002212962965</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45978.002212962965</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45978.002212962965</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45978.002212962965</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45978.002212962965</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45978.002212962965</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45978.002212962965</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45978.002212962965</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45978.002212962965</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45978.002212962965</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45978.002212962965</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45978.002212962965</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45978.002212962965</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45978.002212962965</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45978.002212962965</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45978.002212962965</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45978.002212962965</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45978.002212962965</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45978.002212962965</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45978.002212962965</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45978.002212962965</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45978.002212962965</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45978.002212962965</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45978.002212962965</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45978.002212962965</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45978.002212962965</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45978.002212962965</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45978.002212962965</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45978.002212962965</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45978.002212962965</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45978.002212962965</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45978.002212962965</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45978.002212962965</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45978.002212962965</v>
      </c>
      <c r="H62" s="96"/>
      <c r="I62" s="116" t="str">
        <f>IFERROR(VLOOKUP(D62,DB!A:F,6,0),"")</f>
        <v/>
      </c>
      <c r="J62" s="116" t="str">
        <f>IFERROR(VLOOKUP(D62,DB!A:G,7,0),"")</f>
        <v/>
      </c>
      <c r="K62" s="98"/>
      <c r="L62" s="92" t="str">
        <f>IFERROR(VLOOKUP(D62,DB!A:I,9,0),"")</f>
        <v/>
      </c>
    </row>
  </sheetData>
  <dataValidations count="2">
    <dataValidation allowBlank="1" showInputMessage="1" showErrorMessage="1" sqref="E1" xr:uid="{A4F81451-56CC-4543-9497-104C4E44EE4B}"/>
    <dataValidation type="list" allowBlank="1" showInputMessage="1" showErrorMessage="1" sqref="E2:E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39116</v>
      </c>
      <c r="B2" s="37" t="str">
        <f>IFERROR(VLOOKUP(D2,DB!A:K,11,0),"")</f>
        <v>R5</v>
      </c>
      <c r="C2" s="37">
        <v>3</v>
      </c>
      <c r="D2" s="107" t="s">
        <v>36011</v>
      </c>
      <c r="E2" s="37" t="s">
        <v>39021</v>
      </c>
      <c r="F2" s="38">
        <v>45891.832060185188</v>
      </c>
      <c r="G2" s="109">
        <f ca="1">IFERROR(NOW()-F2,"")</f>
        <v>86.170152777776821</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39100</v>
      </c>
      <c r="F3" s="38">
        <v>45926.188877314817</v>
      </c>
      <c r="G3" s="109">
        <f t="shared" ref="G3" ca="1" si="0">IFERROR(NOW()-F3,"")</f>
        <v>51.813335648148495</v>
      </c>
      <c r="H3" s="38">
        <v>45926.158159722225</v>
      </c>
      <c r="I3" s="37" t="str">
        <f>IFERROR(VLOOKUP(D3,DB!A:F,6,0),"")</f>
        <v>SCECO</v>
      </c>
      <c r="J3" s="37" t="str">
        <f>IFERROR(VLOOKUP(D3,DB!A:G,7,0),"")</f>
        <v>Good</v>
      </c>
      <c r="K3" s="37" t="s">
        <v>39119</v>
      </c>
      <c r="L3" s="37" t="str">
        <f>IFERROR(VLOOKUP(D3,DB!A:I,9,0),"")</f>
        <v>Latis</v>
      </c>
      <c r="M3" s="106"/>
    </row>
    <row r="4" spans="1:13" ht="48" customHeight="1">
      <c r="A4" s="110" t="s">
        <v>39120</v>
      </c>
      <c r="B4" s="110" t="str">
        <f>IFERROR(VLOOKUP(D4,DB!A:K,11,0),"")</f>
        <v>R5</v>
      </c>
      <c r="C4" s="110">
        <v>1</v>
      </c>
      <c r="D4" s="110" t="s">
        <v>34758</v>
      </c>
      <c r="E4" s="110" t="s">
        <v>39100</v>
      </c>
      <c r="F4" s="111">
        <v>45948.661111111112</v>
      </c>
      <c r="G4" s="112">
        <f t="shared" ref="G4" ca="1" si="1">IFERROR(NOW()-F4,"")</f>
        <v>29.341101851852727</v>
      </c>
      <c r="H4" s="111">
        <v>45948.661111111112</v>
      </c>
      <c r="I4" s="110" t="str">
        <f>IFERROR(VLOOKUP(D4,DB!A:F,6,0),"")</f>
        <v>SCECO</v>
      </c>
      <c r="J4" s="110" t="str">
        <f>IFERROR(VLOOKUP(D4,DB!A:G,7,0),"")</f>
        <v>Dead</v>
      </c>
      <c r="K4" s="110" t="s">
        <v>39121</v>
      </c>
      <c r="L4" s="110" t="str">
        <f>IFERROR(VLOOKUP(D4,DB!A:I,9,0),"")</f>
        <v>Latis</v>
      </c>
    </row>
    <row r="5" spans="1:13" ht="30.75">
      <c r="A5" s="110" t="s">
        <v>39122</v>
      </c>
      <c r="B5" s="110" t="s">
        <v>5443</v>
      </c>
      <c r="C5" s="110">
        <v>1</v>
      </c>
      <c r="D5" s="110" t="s">
        <v>32330</v>
      </c>
      <c r="E5" s="110" t="s">
        <v>39021</v>
      </c>
      <c r="F5" s="111">
        <v>45968.848599537036</v>
      </c>
      <c r="G5" s="112">
        <f t="shared" ref="G5:G23" ca="1" si="2">IFERROR(NOW()-F5,"")</f>
        <v>9.1536134259295068</v>
      </c>
      <c r="H5" s="111">
        <v>45968.827465277776</v>
      </c>
      <c r="I5" s="110" t="s">
        <v>22</v>
      </c>
      <c r="J5" s="110" t="s">
        <v>65</v>
      </c>
      <c r="K5" s="110" t="s">
        <v>39123</v>
      </c>
      <c r="L5" s="110" t="s">
        <v>8145</v>
      </c>
    </row>
    <row r="6" spans="1:13">
      <c r="A6" s="110" t="s">
        <v>39124</v>
      </c>
      <c r="B6" s="110" t="str">
        <f>IFERROR(VLOOKUP(D6,DB!A:K,11,0),"")</f>
        <v>R5</v>
      </c>
      <c r="C6" s="110">
        <v>1</v>
      </c>
      <c r="D6" s="110" t="s">
        <v>33371</v>
      </c>
      <c r="E6" s="110" t="s">
        <v>39021</v>
      </c>
      <c r="F6" s="138">
        <v>45977.514803240738</v>
      </c>
      <c r="G6" s="112">
        <f t="shared" ca="1" si="2"/>
        <v>0.48740972222731216</v>
      </c>
      <c r="H6" s="138">
        <v>45977.468807870369</v>
      </c>
      <c r="I6" s="110" t="str">
        <f>IFERROR(VLOOKUP(D6,DB!A:F,6,0),"")</f>
        <v>SCECO</v>
      </c>
      <c r="J6" s="110" t="str">
        <f>IFERROR(VLOOKUP(D6,DB!A:G,7,0),"")</f>
        <v>Weak</v>
      </c>
      <c r="K6" s="110" t="s">
        <v>39125</v>
      </c>
      <c r="L6" s="110" t="str">
        <f>IFERROR(VLOOKUP(D6,DB!A:I,9,0),"")</f>
        <v>Latis</v>
      </c>
    </row>
    <row r="7" spans="1:13">
      <c r="A7" s="110"/>
      <c r="B7" s="110" t="str">
        <f>IFERROR(VLOOKUP(D7,DB!A:K,11,0),"")</f>
        <v/>
      </c>
      <c r="C7" s="110"/>
      <c r="D7" s="110"/>
      <c r="E7" s="110"/>
      <c r="F7" s="110"/>
      <c r="G7" s="112">
        <f t="shared" ca="1" si="2"/>
        <v>45978.002212962965</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45978.002212962965</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45978.002212962965</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45978.002212962965</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45978.002212962965</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45978.002212962965</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45978.002212962965</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45978.002212962965</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45978.002212962965</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45978.002212962965</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45978.002212962965</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45978.002212962965</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45978.002212962965</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45978.002212962965</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45978.002212962965</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45978.002212962965</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45978.002212962965</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45978.002212962965</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45978.002212962965</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45978.002212962965</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45978.002212962965</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45978.002212962965</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45978.002212962965</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45978.002212962965</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45978.002212962965</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45978.002212962965</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45978.002212962965</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45978.002212962965</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45978.002212962965</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45978.002212962965</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45978.002212962965</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45978.002212962965</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45978.002212962965</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45978.002212962965</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45978.002212962965</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45978.002212962965</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45978.002212962965</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45978.002212962965</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45978.002212962965</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45978.002212962965</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45978.002212962965</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45978.002212962965</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45978.002212962965</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45978.002212962965</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45978.002212962965</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45978.002212962965</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45978.002212962965</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45978.002212962965</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45978.002212962965</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45978.002212962965</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45978.002212962965</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45978.002212962965</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45978.002212962965</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45978.002212962965</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45978.002212962965</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45978.002212962965</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45978.002212962965</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45978.002212962965</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45978.002212962965</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45978.002212962965</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45978.002212962965</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45978.002212962965</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45978.002212962965</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45978.002212962965</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45978.002212962965</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45978.002212962965</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45978.002212962965</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45978.002212962965</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45978.002212962965</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45978.002212962965</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45978.002212962965</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45978.002212962965</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45978.002212962965</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45978.002212962965</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45978.002212962965</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45978.002212962965</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45978.002212962965</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45978.002212962965</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45978.002212962965</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45978.002212962965</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45978.002212962965</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45978.002212962965</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45978.002212962965</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45978.002212962965</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45978.002212962965</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45978.002212962965</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45978.002212962965</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45978.002212962965</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45978.002212962965</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45978.002212962965</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45978.002212962965</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45978.002212962965</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45978.002212962965</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45978.002212962965</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45978.002212962965</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45978.002212962965</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45978.002212962965</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45978.002212962965</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45978.002212962965</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45978.002212962965</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45978.002212962965</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45978.002212962965</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45978.002212962965</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45978.002212962965</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45978.002212962965</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45978.002212962965</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45978.002212962965</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45978.002212962965</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45978.002212962965</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45978.002212962965</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45978.002212962965</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45978.002212962965</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45978.002212962965</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45978.002212962965</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45978.002212962965</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45978.002212962965</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45978.002212962965</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45978.002212962965</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45978.002212962965</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45978.002212962965</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45978.002212962965</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45978.002212962965</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45978.002212962965</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45978.002212962965</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45978.002212962965</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45978.002212962965</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45978.002212962965</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45978.002212962965</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45978.002212962965</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45978.002212962965</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45978.002212962965</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45978.002212962965</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45978.002212962965</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45978.002212962965</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45978.002212962965</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45978.002212962965</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45978.002212962965</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45978.002212962965</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45978.002212962965</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45978.002212962965</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45978.002212962965</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45978.002212962965</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45978.002212962965</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45978.002212962965</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45978.002212962965</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45978.002212962965</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45978.002212962965</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45978.002212962965</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45978.002212962965</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45978.002212962965</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45978.002212962965</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45978.002212962965</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45978.002212962965</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45978.002212962965</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45978.002212962965</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45978.002212962965</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45978.002212962965</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45978.002212962965</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45978.002212962965</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45978.002212962965</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45978.002212962965</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45978.002212962965</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45978.002212962965</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45978.002212962965</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8"/>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39126</v>
      </c>
      <c r="B2" s="122" t="str">
        <f>IFERROR(VLOOKUP(D2,DB!A:K,11,0),"")</f>
        <v>R6</v>
      </c>
      <c r="C2" s="123">
        <v>1</v>
      </c>
      <c r="D2" s="122" t="s">
        <v>37249</v>
      </c>
      <c r="E2" s="110" t="s">
        <v>39021</v>
      </c>
      <c r="F2" s="124">
        <v>45977.825532407405</v>
      </c>
      <c r="G2" s="105">
        <f t="shared" ref="G2:G64" ca="1" si="0">IFERROR(NOW()-F2,"-")</f>
        <v>0.17668055555986939</v>
      </c>
      <c r="H2" s="124">
        <v>45977.819791666669</v>
      </c>
      <c r="I2" s="122" t="str">
        <f>IFERROR(VLOOKUP(D2,DB!A:F,6,0),"")</f>
        <v>Generator-SG</v>
      </c>
      <c r="J2" s="122" t="str">
        <f>IFERROR(VLOOKUP(D2,DB!A:G,7,0),"")</f>
        <v>Vandalized</v>
      </c>
      <c r="K2" s="125" t="s">
        <v>39127</v>
      </c>
      <c r="L2" s="126" t="str">
        <f>IFERROR(VLOOKUP(D2,DB!A:I,9,0),"")</f>
        <v>Latis</v>
      </c>
    </row>
    <row r="3" spans="1:16382" ht="31.5" customHeight="1">
      <c r="A3" s="121" t="s">
        <v>39128</v>
      </c>
      <c r="B3" s="122" t="str">
        <f>IFERROR(VLOOKUP(D3,DB!A:K,11,0),"")</f>
        <v>R6</v>
      </c>
      <c r="C3" s="123">
        <v>2</v>
      </c>
      <c r="D3" s="122" t="s">
        <v>30938</v>
      </c>
      <c r="E3" s="110" t="s">
        <v>39021</v>
      </c>
      <c r="F3" s="124">
        <v>45977.926087962966</v>
      </c>
      <c r="G3" s="105">
        <f t="shared" ca="1" si="0"/>
        <v>7.6124999999592546E-2</v>
      </c>
      <c r="H3" s="124">
        <v>45977.917743055557</v>
      </c>
      <c r="I3" s="122" t="str">
        <f>IFERROR(VLOOKUP(D3,DB!A:F,6,0),"")</f>
        <v>SCECO</v>
      </c>
      <c r="J3" s="122" t="str">
        <f>IFERROR(VLOOKUP(D3,DB!A:G,7,0),"")</f>
        <v>Dead</v>
      </c>
      <c r="K3" s="125" t="s">
        <v>39129</v>
      </c>
      <c r="L3" s="126" t="str">
        <f>IFERROR(VLOOKUP(D3,DB!A:I,9,0),"")</f>
        <v>Latis</v>
      </c>
    </row>
    <row r="4" spans="1:16382" ht="31.5" customHeight="1">
      <c r="A4" s="121"/>
      <c r="B4" s="122" t="str">
        <f>IFERROR(VLOOKUP(D4,DB!A:K,11,0),"")</f>
        <v/>
      </c>
      <c r="C4" s="123"/>
      <c r="D4" s="122"/>
      <c r="E4" s="110"/>
      <c r="F4" s="124"/>
      <c r="G4" s="105">
        <f t="shared" ca="1" si="0"/>
        <v>45978.002212962965</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45978.002212962965</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45978.002212962965</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45978.002212962965</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45978.002212962965</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45978.002212962965</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45978.002212962965</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45978.002212962965</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45978.002212962965</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45978.002212962965</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45978.002212962965</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45978.002212962965</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45978.002212962965</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45978.002212962965</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45978.002212962965</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45978.002212962965</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45978.002212962965</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45978.002212962965</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45978.002212962965</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45978.002212962965</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45978.002212962965</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45978.002212962965</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45978.002212962965</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45978.002212962965</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45978.002212962965</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45978.002212962965</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45978.002212962965</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45978.002212962965</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45978.002212962965</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45978.002212962965</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45978.002212962965</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45978.002212962965</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45978.002212962965</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45978.002212962965</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45978.002212962965</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45978.002212962965</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45978.002212962965</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45978.002212962965</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45978.002212962965</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45978.002212962965</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45978.002212962965</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45978.002212962965</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45978.002212962965</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45978.002212962965</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45978.002212962965</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45978.002212962965</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45978.002212962965</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45978.002212962965</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45978.002212962965</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45978.002212962965</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45978.002212962965</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45978.002212962965</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45978.002212962965</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45978.002212962965</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45978.002212962965</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45978.002212962965</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45978.002212962965</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45978.002212962965</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45978.002212962965</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0"/>
        <v>45978.002212962965</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0"/>
        <v>45978.002212962965</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ref="G65:G98" ca="1" si="1">IFERROR(NOW()-F65,"-")</f>
        <v>45978.002212962965</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45978.002212962965</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45978.002212962965</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45978.002212962965</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45978.002212962965</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45978.002212962965</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45978.002212962965</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45978.002212962965</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45978.002212962965</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45978.002212962965</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45978.002212962965</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45978.002212962965</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45978.002212962965</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45978.002212962965</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45978.002212962965</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45978.002212962965</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45978.002212962965</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45978.002212962965</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45978.002212962965</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45978.002212962965</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45978.002212962965</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45978.002212962965</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45978.002212962965</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45978.002212962965</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45978.002212962965</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45978.002212962965</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45978.002212962965</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45978.002212962965</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45978.002212962965</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45978.002212962965</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45978.002212962965</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45978.002212962965</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1"/>
        <v>45978.002212962965</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1"/>
        <v>45978.002212962965</v>
      </c>
      <c r="H98" s="124"/>
      <c r="I98" s="122" t="str">
        <f>IFERROR(VLOOKUP(D98,DB!A:F,6,0),"")</f>
        <v/>
      </c>
      <c r="J98" s="122" t="str">
        <f>IFERROR(VLOOKUP(D98,DB!A:G,7,0),"")</f>
        <v/>
      </c>
      <c r="K98" s="125"/>
      <c r="L98" s="126" t="str">
        <f>IFERROR(VLOOKUP(D98,DB!A:I,9,0),"")</f>
        <v/>
      </c>
    </row>
  </sheetData>
  <dataValidations count="2">
    <dataValidation allowBlank="1" showInputMessage="1" showErrorMessage="1" sqref="E1" xr:uid="{9E1BC488-8814-4F8A-8DBE-742B3278AB71}"/>
    <dataValidation type="list" allowBlank="1" showInputMessage="1" showErrorMessage="1" sqref="E2:E9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2025-11-16T21:04:13Z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